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42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ORÇAMENTO.CustoUnitario" hidden="1">ROUND(Plan1!$U1,15-13*Plan1!$AF$9)</definedName>
    <definedName name="ORÇAMENTO.PrecoUnitarioLicitado" hidden="1">Plan1!$AL1</definedName>
    <definedName name="TIPOORCAMENTO" hidden="1">IF(VALUE([1]MENU!$O$3)=2,"Licitado","Proposto")</definedName>
  </definedNames>
  <calcPr calcId="125725"/>
</workbook>
</file>

<file path=xl/calcChain.xml><?xml version="1.0" encoding="utf-8"?>
<calcChain xmlns="http://schemas.openxmlformats.org/spreadsheetml/2006/main">
  <c r="O14" i="1"/>
  <c r="L41"/>
  <c r="M15"/>
  <c r="M14"/>
  <c r="L42"/>
  <c r="O36"/>
  <c r="O30"/>
  <c r="O22"/>
  <c r="M39"/>
  <c r="M38"/>
  <c r="M37"/>
  <c r="M36"/>
  <c r="M35"/>
  <c r="M34"/>
  <c r="M33"/>
  <c r="M31" l="1"/>
  <c r="M28"/>
  <c r="M29"/>
  <c r="M19"/>
  <c r="K18"/>
  <c r="M18" s="1"/>
  <c r="K17"/>
  <c r="M17" s="1"/>
  <c r="M30"/>
  <c r="M26"/>
  <c r="M20"/>
  <c r="M21"/>
  <c r="M22"/>
  <c r="M23"/>
  <c r="M24"/>
  <c r="M25"/>
</calcChain>
</file>

<file path=xl/sharedStrings.xml><?xml version="1.0" encoding="utf-8"?>
<sst xmlns="http://schemas.openxmlformats.org/spreadsheetml/2006/main" count="142" uniqueCount="97">
  <si>
    <t>DESCRIÇÃO</t>
  </si>
  <si>
    <t>PREÇO UNI</t>
  </si>
  <si>
    <t>TOTAL</t>
  </si>
  <si>
    <t>PREFEITURA MUNICIPAL DE MOCOCA</t>
  </si>
  <si>
    <t>DEPARTAMENTO DE ENGENHARIA E OBRAS</t>
  </si>
  <si>
    <t>Rua XV de Novembro, 360 - Centro - Mococa - São Paulo</t>
  </si>
  <si>
    <t>Tel: (19) 3656 - 9800</t>
  </si>
  <si>
    <t>Portal da Cidadania: www.mococa.sp.gov.br</t>
  </si>
  <si>
    <t>Obra: Colocação do telhado da escola - PROF° WASHINTON GUEDES CARNEIRO</t>
  </si>
  <si>
    <t>Local: Av. São Paulo, 423 - Vila Lambari - Mococa - SP</t>
  </si>
  <si>
    <t>Data do Orçamento: 11 de Novembro de 2019</t>
  </si>
  <si>
    <t>UN</t>
  </si>
  <si>
    <t>QTD</t>
  </si>
  <si>
    <t>FONTE</t>
  </si>
  <si>
    <t>CÓDIGO</t>
  </si>
  <si>
    <t>ITEM</t>
  </si>
  <si>
    <t>1.1</t>
  </si>
  <si>
    <t>1.2</t>
  </si>
  <si>
    <t>RENAN AUGUSTO DE CARVALHO</t>
  </si>
  <si>
    <t>DIRETOR DO DEPARTAMENTO DE OBRAS</t>
  </si>
  <si>
    <t>CREA 5070103369</t>
  </si>
  <si>
    <t>M3</t>
  </si>
  <si>
    <t>M2</t>
  </si>
  <si>
    <t>M</t>
  </si>
  <si>
    <t>1.5</t>
  </si>
  <si>
    <t>1.6</t>
  </si>
  <si>
    <t>1.7</t>
  </si>
  <si>
    <t>1.8</t>
  </si>
  <si>
    <t>1.9</t>
  </si>
  <si>
    <t xml:space="preserve">SISTEMA DE DRENAGEM DE ÁGUAS PLUVIAIS </t>
  </si>
  <si>
    <t>Tubo de concreto (PA‐1), DN= 800mm</t>
  </si>
  <si>
    <t>Tubo de concreto (PA‐1), DN= 400mm</t>
  </si>
  <si>
    <t>46.12.260</t>
  </si>
  <si>
    <t>46.12.100</t>
  </si>
  <si>
    <t>Tubo de concreto (PA‐2), DN= 800mm</t>
  </si>
  <si>
    <t>46.12.160</t>
  </si>
  <si>
    <t xml:space="preserve"> Poço de visita em alvenaria tipo PMSP ‐ balão</t>
  </si>
  <si>
    <t>49.12.140</t>
  </si>
  <si>
    <t>CDHU</t>
  </si>
  <si>
    <t>fonte CDHU 187</t>
  </si>
  <si>
    <t>UND</t>
  </si>
  <si>
    <t>Chaminé para poço de visita tipo PMSP em alvenaria, diâmetro interno 70 cm ‐
pescoço</t>
  </si>
  <si>
    <t>49.12.120</t>
  </si>
  <si>
    <t>Boca de lobo simples tipo PMSP com tampa de concreto</t>
  </si>
  <si>
    <t>49.12.010</t>
  </si>
  <si>
    <t>Boca de lobo dupla tipo PMSP com tampa de concreto</t>
  </si>
  <si>
    <t>49.12.030</t>
  </si>
  <si>
    <t>1.3</t>
  </si>
  <si>
    <t>1.10</t>
  </si>
  <si>
    <t xml:space="preserve"> Escavação manual em solo de 1ª e 2ª categoria em campo aberto</t>
  </si>
  <si>
    <t>06.01.020</t>
  </si>
  <si>
    <t xml:space="preserve"> Reaterro compactado mecanizado de vala ou cava com compactador</t>
  </si>
  <si>
    <t>07.11.020</t>
  </si>
  <si>
    <t xml:space="preserve"> Base de brita graduada</t>
  </si>
  <si>
    <t>54.01.210</t>
  </si>
  <si>
    <t>Camada de rolamento em concreto betuminoso usinado quente ‐ CBUQ</t>
  </si>
  <si>
    <t xml:space="preserve"> Imprimação betuminosa ligante</t>
  </si>
  <si>
    <t>54.03.230</t>
  </si>
  <si>
    <t>54.03.210</t>
  </si>
  <si>
    <t xml:space="preserve"> Lastro de pedra britada</t>
  </si>
  <si>
    <t>11.18.040</t>
  </si>
  <si>
    <t>M³</t>
  </si>
  <si>
    <t>Local: DISTRITO DE IGARAI - MOCOCA-SP</t>
  </si>
  <si>
    <t>Mococa 26 de Outubro de 2022</t>
  </si>
  <si>
    <t>2.1</t>
  </si>
  <si>
    <t xml:space="preserve"> PAVIMENTO ASFÁLTICO</t>
  </si>
  <si>
    <t>2.2</t>
  </si>
  <si>
    <t>2.3</t>
  </si>
  <si>
    <t>1.4</t>
  </si>
  <si>
    <t>2.4</t>
  </si>
  <si>
    <t>Demolição (levantamento) mecanizada de pavimento asfáltico, inclusive
carregamento, transporte até 1 quilômetro e descarregamento</t>
  </si>
  <si>
    <t>03.07.010</t>
  </si>
  <si>
    <t>MURO DE ALA</t>
  </si>
  <si>
    <t>3.1</t>
  </si>
  <si>
    <t>3.2</t>
  </si>
  <si>
    <t>3.3</t>
  </si>
  <si>
    <t>3.4</t>
  </si>
  <si>
    <t>3.5</t>
  </si>
  <si>
    <t>3.6</t>
  </si>
  <si>
    <t>3.7</t>
  </si>
  <si>
    <t>SINAPI</t>
  </si>
  <si>
    <t>CONCRETAGEM DE DISSIPADOR DE ENERGIA, CONCRETO USINADO, FCK = 20 MPA, COM USO DE BOMBA - LANÇAMENTO, ADENSAMENTO E ACABAMENTO. AF_08/2022</t>
  </si>
  <si>
    <t xml:space="preserve">CONCRETO USINADO BOMBEAVEL, CLASSE DE RESISTENCIA C20, COM BRITA 0 E 1, SLUMP = 100 +/- 20 MM, INCLUI SERVICO DE BOMBEAMENTO </t>
  </si>
  <si>
    <t>MONTAGEM E DESMONTAGEM DE FÔRMA DE LAJE MACIÇA, PÉ-DIREITO SIMPLES, EM MADEIRA SERRADA, 2 UTILIZAÇÕES. AF_09/2020</t>
  </si>
  <si>
    <t>ESTACA BROCA DE CONCRETO, DIÂMETRO DE 20CM, ESCAVAÇÃO MANUAL COM TRADO
 CONCHA, COM ARMADURA DE ARRANQUE. AF_05/2020</t>
  </si>
  <si>
    <t>ARMAÇÃO DE ESTRUTURAS DIVERSAS DE CONCRETO ARMADO, EXCETO VIGAS, PILARES, LAJES E FUNDAÇÕES, UTILIZANDO AÇO CA-50 DE 10,0 MM - MONTAGEM. AF_06/2022 (PAREDES DO MURO DE ALA)</t>
  </si>
  <si>
    <t>KG</t>
  </si>
  <si>
    <t>ARMAÇÃO DE PILAR OU VIGA DE ESTRUTURA CONVENCIONAL DE CONCRETO ARMADO UTILIZANDO AÇO CA-50 DE 10,0 MM - MONTAGEM. AF_06/2022 (COLUNAS)</t>
  </si>
  <si>
    <t>PEDRA DE MAO OU PEDRA RACHAO PARA ARRIMO/FUNDACAO (POSTO PEDREIRA/FORNECEDOR, SEM FRETE)</t>
  </si>
  <si>
    <t xml:space="preserve">Obra: EXECUÇÃO DE SISTEMA DE DRENAGEM DE ÁGUAS PLUVIAIS </t>
  </si>
  <si>
    <t>TOTAL COM BDI 20%</t>
  </si>
  <si>
    <t>SERVIÇOS COMPLEMENTARES</t>
  </si>
  <si>
    <t>Placa de identificação para obra</t>
  </si>
  <si>
    <t>02.08.020</t>
  </si>
  <si>
    <t>M²</t>
  </si>
  <si>
    <t>Limpeza final da obra</t>
  </si>
  <si>
    <t>55.01.020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</si>
</sst>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9"/>
      <color theme="1"/>
      <name val="Arial Black"/>
      <family val="2"/>
    </font>
    <font>
      <sz val="8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/>
    <xf numFmtId="0" fontId="2" fillId="0" borderId="0" xfId="0" applyFont="1"/>
    <xf numFmtId="0" fontId="0" fillId="0" borderId="0" xfId="0"/>
    <xf numFmtId="44" fontId="0" fillId="0" borderId="0" xfId="2" applyFont="1" applyBorder="1" applyAlignment="1">
      <alignment horizontal="center"/>
    </xf>
    <xf numFmtId="44" fontId="0" fillId="0" borderId="0" xfId="0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9" fillId="3" borderId="1" xfId="3" applyFont="1" applyFill="1" applyBorder="1" applyAlignment="1">
      <alignment horizontal="right" vertical="center" wrapText="1"/>
    </xf>
    <xf numFmtId="44" fontId="2" fillId="3" borderId="1" xfId="2" applyFont="1" applyFill="1" applyBorder="1" applyAlignment="1">
      <alignment vertical="center"/>
    </xf>
    <xf numFmtId="0" fontId="0" fillId="0" borderId="0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44" fontId="0" fillId="0" borderId="0" xfId="0" applyNumberFormat="1"/>
    <xf numFmtId="0" fontId="0" fillId="0" borderId="0" xfId="0" applyFont="1" applyBorder="1" applyAlignment="1">
      <alignment vertical="center"/>
    </xf>
    <xf numFmtId="0" fontId="0" fillId="0" borderId="0" xfId="0"/>
    <xf numFmtId="0" fontId="0" fillId="0" borderId="0" xfId="0" applyFill="1"/>
    <xf numFmtId="44" fontId="11" fillId="0" borderId="1" xfId="2" applyFont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/>
    </xf>
    <xf numFmtId="0" fontId="12" fillId="0" borderId="0" xfId="0" applyFont="1" applyBorder="1" applyAlignment="1"/>
    <xf numFmtId="0" fontId="0" fillId="0" borderId="0" xfId="0" applyAlignment="1"/>
    <xf numFmtId="0" fontId="8" fillId="4" borderId="18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3" fillId="0" borderId="1" xfId="0" applyNumberFormat="1" applyFont="1" applyBorder="1" applyAlignment="1">
      <alignment horizontal="center" vertical="center"/>
    </xf>
    <xf numFmtId="44" fontId="13" fillId="0" borderId="1" xfId="2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44" fontId="11" fillId="0" borderId="0" xfId="2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vertic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4" fontId="11" fillId="0" borderId="1" xfId="2" applyFont="1" applyFill="1" applyBorder="1" applyAlignment="1">
      <alignment horizontal="right" vertical="center" wrapText="1"/>
    </xf>
    <xf numFmtId="44" fontId="11" fillId="0" borderId="1" xfId="0" applyNumberFormat="1" applyFont="1" applyBorder="1" applyAlignment="1">
      <alignment horizontal="center" vertical="center"/>
    </xf>
    <xf numFmtId="44" fontId="14" fillId="0" borderId="0" xfId="2" applyFont="1" applyFill="1" applyBorder="1" applyAlignment="1"/>
    <xf numFmtId="44" fontId="14" fillId="0" borderId="0" xfId="2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 vertical="center"/>
    </xf>
    <xf numFmtId="0" fontId="0" fillId="0" borderId="19" xfId="0" applyBorder="1"/>
    <xf numFmtId="0" fontId="15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43" fontId="11" fillId="0" borderId="20" xfId="1" applyFont="1" applyFill="1" applyBorder="1" applyAlignment="1">
      <alignment horizontal="center" vertical="center"/>
    </xf>
    <xf numFmtId="43" fontId="11" fillId="0" borderId="20" xfId="3" applyFont="1" applyFill="1" applyBorder="1" applyAlignment="1">
      <alignment horizontal="right" vertical="center" wrapText="1"/>
    </xf>
    <xf numFmtId="44" fontId="11" fillId="0" borderId="20" xfId="2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43" fontId="2" fillId="3" borderId="23" xfId="1" applyFont="1" applyFill="1" applyBorder="1" applyAlignment="1">
      <alignment horizontal="center" vertical="center"/>
    </xf>
    <xf numFmtId="43" fontId="9" fillId="3" borderId="23" xfId="3" applyFont="1" applyFill="1" applyBorder="1" applyAlignment="1">
      <alignment horizontal="right" vertical="center" wrapText="1"/>
    </xf>
    <xf numFmtId="44" fontId="2" fillId="3" borderId="24" xfId="2" applyFont="1" applyFill="1" applyBorder="1" applyAlignment="1">
      <alignment vertical="center"/>
    </xf>
    <xf numFmtId="0" fontId="0" fillId="0" borderId="25" xfId="0" applyBorder="1"/>
    <xf numFmtId="0" fontId="2" fillId="0" borderId="0" xfId="0" applyFont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11" fillId="6" borderId="16" xfId="0" applyNumberFormat="1" applyFont="1" applyFill="1" applyBorder="1" applyAlignment="1">
      <alignment horizontal="center" vertical="center"/>
    </xf>
    <xf numFmtId="44" fontId="11" fillId="6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14" fillId="4" borderId="16" xfId="2" applyFont="1" applyFill="1" applyBorder="1" applyAlignment="1">
      <alignment horizontal="center"/>
    </xf>
    <xf numFmtId="44" fontId="14" fillId="4" borderId="17" xfId="2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6" fillId="5" borderId="7" xfId="0" applyFont="1" applyFill="1" applyBorder="1"/>
    <xf numFmtId="0" fontId="6" fillId="5" borderId="26" xfId="0" applyFont="1" applyFill="1" applyBorder="1"/>
    <xf numFmtId="0" fontId="6" fillId="5" borderId="0" xfId="0" applyFont="1" applyFill="1" applyBorder="1"/>
    <xf numFmtId="0" fontId="6" fillId="5" borderId="8" xfId="0" applyFont="1" applyFill="1" applyBorder="1" applyAlignment="1"/>
    <xf numFmtId="0" fontId="14" fillId="3" borderId="2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6" fillId="2" borderId="7" xfId="0" applyFont="1" applyFill="1" applyBorder="1"/>
    <xf numFmtId="0" fontId="6" fillId="2" borderId="0" xfId="0" applyFont="1" applyFill="1" applyBorder="1"/>
    <xf numFmtId="0" fontId="6" fillId="2" borderId="8" xfId="0" applyFont="1" applyFill="1" applyBorder="1" applyAlignment="1"/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11" fillId="0" borderId="0" xfId="2" applyFont="1"/>
  </cellXfs>
  <cellStyles count="4">
    <cellStyle name="Moeda" xfId="2" builtinId="4"/>
    <cellStyle name="Normal" xfId="0" builtinId="0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1</xdr:row>
      <xdr:rowOff>38101</xdr:rowOff>
    </xdr:from>
    <xdr:to>
      <xdr:col>3</xdr:col>
      <xdr:colOff>325092</xdr:colOff>
      <xdr:row>5</xdr:row>
      <xdr:rowOff>24847</xdr:rowOff>
    </xdr:to>
    <xdr:pic>
      <xdr:nvPicPr>
        <xdr:cNvPr id="2" name="Imagem 1" descr="brasaoRodap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463825" y="228601"/>
          <a:ext cx="911088" cy="790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552450</xdr:colOff>
      <xdr:row>4</xdr:row>
      <xdr:rowOff>66675</xdr:rowOff>
    </xdr:to>
    <xdr:pic>
      <xdr:nvPicPr>
        <xdr:cNvPr id="2" name="Imagem 1" descr="brasaoRodape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152400" y="95250"/>
          <a:ext cx="10096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STAGIARIOS/ESTAGIO%20DOCUMENTOS/RUAS%20E%20RECAPEAMENTO/MOC%20030/Planilha%20PRONTA%20MAGR&#195;O%20LICITADO%20EMPRESA%20JTR%20pronto%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tabSelected="1" zoomScale="115" zoomScaleNormal="115" workbookViewId="0">
      <selection activeCell="M49" sqref="B1:M49"/>
    </sheetView>
  </sheetViews>
  <sheetFormatPr defaultRowHeight="15"/>
  <cols>
    <col min="1" max="1" width="1.28515625" style="8" customWidth="1"/>
    <col min="2" max="2" width="5" customWidth="1"/>
    <col min="3" max="3" width="8.85546875" style="1" customWidth="1"/>
    <col min="4" max="4" width="8" style="8" customWidth="1"/>
    <col min="6" max="6" width="23.140625" customWidth="1"/>
    <col min="7" max="7" width="15.7109375" customWidth="1"/>
    <col min="8" max="8" width="13.5703125" customWidth="1"/>
    <col min="9" max="9" width="5.7109375" customWidth="1"/>
    <col min="10" max="10" width="6.140625" customWidth="1"/>
    <col min="11" max="11" width="10.140625" customWidth="1"/>
    <col min="12" max="12" width="12.42578125" customWidth="1"/>
    <col min="13" max="13" width="14.5703125" customWidth="1"/>
    <col min="15" max="15" width="15.140625" bestFit="1" customWidth="1"/>
    <col min="16" max="16" width="14.28515625" bestFit="1" customWidth="1"/>
  </cols>
  <sheetData>
    <row r="1" spans="1:15" s="22" customFormat="1" ht="8.25" customHeight="1">
      <c r="C1" s="1"/>
    </row>
    <row r="2" spans="1:15" s="5" customFormat="1" ht="18.75" customHeight="1">
      <c r="B2" s="88" t="s">
        <v>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5" ht="21" customHeight="1">
      <c r="B3" s="91" t="s">
        <v>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5" ht="12" customHeight="1">
      <c r="B4" s="94" t="s">
        <v>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5" s="1" customFormat="1" ht="12" customHeight="1">
      <c r="B5" s="94" t="s">
        <v>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5" s="1" customFormat="1" ht="18.75" customHeight="1" thickBot="1">
      <c r="B6" s="98" t="s">
        <v>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5" ht="10.5" hidden="1" customHeight="1" thickBot="1"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5" ht="12" customHeight="1" thickTop="1">
      <c r="A8" s="50"/>
      <c r="B8" s="104" t="s">
        <v>89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1:15" ht="12" customHeight="1">
      <c r="A9" s="50"/>
      <c r="B9" s="106" t="s">
        <v>62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62"/>
    </row>
    <row r="10" spans="1:15" ht="12" customHeight="1" thickBot="1">
      <c r="A10" s="50"/>
      <c r="B10" s="107" t="s">
        <v>39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62"/>
    </row>
    <row r="11" spans="1:15" s="23" customFormat="1" ht="3" customHeight="1" thickTop="1" thickBot="1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5" s="5" customFormat="1" ht="18" customHeight="1" thickBot="1">
      <c r="B12" s="64" t="s">
        <v>15</v>
      </c>
      <c r="C12" s="28" t="s">
        <v>14</v>
      </c>
      <c r="D12" s="28" t="s">
        <v>13</v>
      </c>
      <c r="E12" s="97" t="s">
        <v>0</v>
      </c>
      <c r="F12" s="97"/>
      <c r="G12" s="97"/>
      <c r="H12" s="97"/>
      <c r="I12" s="97"/>
      <c r="J12" s="28" t="s">
        <v>11</v>
      </c>
      <c r="K12" s="28" t="s">
        <v>12</v>
      </c>
      <c r="L12" s="28" t="s">
        <v>1</v>
      </c>
      <c r="M12" s="29" t="s">
        <v>2</v>
      </c>
    </row>
    <row r="13" spans="1:15" s="6" customFormat="1" ht="15" customHeight="1" thickBot="1">
      <c r="A13" s="8"/>
      <c r="B13" s="56">
        <v>1</v>
      </c>
      <c r="C13" s="57"/>
      <c r="D13" s="57"/>
      <c r="E13" s="108" t="s">
        <v>91</v>
      </c>
      <c r="F13" s="109"/>
      <c r="G13" s="109"/>
      <c r="H13" s="109"/>
      <c r="I13" s="110"/>
      <c r="J13" s="58"/>
      <c r="K13" s="59"/>
      <c r="L13" s="60"/>
      <c r="M13" s="61"/>
    </row>
    <row r="14" spans="1:15" s="22" customFormat="1" ht="21" customHeight="1">
      <c r="B14" s="51" t="s">
        <v>16</v>
      </c>
      <c r="C14" s="51" t="s">
        <v>93</v>
      </c>
      <c r="D14" s="51" t="s">
        <v>38</v>
      </c>
      <c r="E14" s="118" t="s">
        <v>92</v>
      </c>
      <c r="F14" s="119"/>
      <c r="G14" s="119"/>
      <c r="H14" s="119"/>
      <c r="I14" s="120"/>
      <c r="J14" s="52" t="s">
        <v>94</v>
      </c>
      <c r="K14" s="53">
        <v>4.5</v>
      </c>
      <c r="L14" s="128">
        <v>869.24</v>
      </c>
      <c r="M14" s="55">
        <f>L14*K14</f>
        <v>3911.58</v>
      </c>
      <c r="O14" s="20">
        <f>M14+M15</f>
        <v>7069.9282999999996</v>
      </c>
    </row>
    <row r="15" spans="1:15" s="22" customFormat="1" ht="18" customHeight="1" thickBot="1">
      <c r="B15" s="37" t="s">
        <v>17</v>
      </c>
      <c r="C15" s="39" t="s">
        <v>96</v>
      </c>
      <c r="D15" s="39" t="s">
        <v>38</v>
      </c>
      <c r="E15" s="74" t="s">
        <v>95</v>
      </c>
      <c r="F15" s="75"/>
      <c r="G15" s="75"/>
      <c r="H15" s="75"/>
      <c r="I15" s="76"/>
      <c r="J15" s="18" t="s">
        <v>94</v>
      </c>
      <c r="K15" s="40">
        <v>267.43</v>
      </c>
      <c r="L15" s="38">
        <v>11.81</v>
      </c>
      <c r="M15" s="41">
        <f t="shared" ref="M15" si="0">L15*K15</f>
        <v>3158.3483000000001</v>
      </c>
    </row>
    <row r="16" spans="1:15" s="63" customFormat="1" ht="18" customHeight="1" thickBot="1">
      <c r="B16" s="56">
        <v>1</v>
      </c>
      <c r="C16" s="57"/>
      <c r="D16" s="57"/>
      <c r="E16" s="108" t="s">
        <v>29</v>
      </c>
      <c r="F16" s="109"/>
      <c r="G16" s="109"/>
      <c r="H16" s="109"/>
      <c r="I16" s="110"/>
      <c r="J16" s="58"/>
      <c r="K16" s="59"/>
      <c r="L16" s="60"/>
      <c r="M16" s="61"/>
    </row>
    <row r="17" spans="2:16" s="7" customFormat="1" ht="15" customHeight="1">
      <c r="B17" s="51" t="s">
        <v>16</v>
      </c>
      <c r="C17" s="51" t="s">
        <v>50</v>
      </c>
      <c r="D17" s="51" t="s">
        <v>38</v>
      </c>
      <c r="E17" s="118" t="s">
        <v>49</v>
      </c>
      <c r="F17" s="119"/>
      <c r="G17" s="119"/>
      <c r="H17" s="119"/>
      <c r="I17" s="120"/>
      <c r="J17" s="52" t="s">
        <v>21</v>
      </c>
      <c r="K17" s="53">
        <f>(201.53+43.78+1.16+14.65+1522.29)</f>
        <v>1783.4099999999999</v>
      </c>
      <c r="L17" s="54">
        <v>42.18</v>
      </c>
      <c r="M17" s="55">
        <f>L17*K17</f>
        <v>75224.233799999987</v>
      </c>
    </row>
    <row r="18" spans="2:16" s="7" customFormat="1" ht="15" customHeight="1">
      <c r="B18" s="37" t="s">
        <v>17</v>
      </c>
      <c r="C18" s="39" t="s">
        <v>52</v>
      </c>
      <c r="D18" s="39" t="s">
        <v>38</v>
      </c>
      <c r="E18" s="74" t="s">
        <v>51</v>
      </c>
      <c r="F18" s="75"/>
      <c r="G18" s="75"/>
      <c r="H18" s="75"/>
      <c r="I18" s="76"/>
      <c r="J18" s="18" t="s">
        <v>21</v>
      </c>
      <c r="K18" s="40">
        <f>190.48+1369.09</f>
        <v>1559.57</v>
      </c>
      <c r="L18" s="38">
        <v>6.3</v>
      </c>
      <c r="M18" s="41">
        <f t="shared" ref="M18:M25" si="1">L18*K18</f>
        <v>9825.2909999999993</v>
      </c>
    </row>
    <row r="19" spans="2:16" s="7" customFormat="1" ht="15" customHeight="1">
      <c r="B19" s="37" t="s">
        <v>47</v>
      </c>
      <c r="C19" s="31" t="s">
        <v>60</v>
      </c>
      <c r="D19" s="36" t="s">
        <v>38</v>
      </c>
      <c r="E19" s="111" t="s">
        <v>59</v>
      </c>
      <c r="F19" s="112"/>
      <c r="G19" s="112"/>
      <c r="H19" s="112"/>
      <c r="I19" s="113"/>
      <c r="J19" s="17" t="s">
        <v>61</v>
      </c>
      <c r="K19" s="34">
        <v>30.52</v>
      </c>
      <c r="L19" s="32">
        <v>160.61000000000001</v>
      </c>
      <c r="M19" s="41">
        <f t="shared" si="1"/>
        <v>4901.8172000000004</v>
      </c>
    </row>
    <row r="20" spans="2:16" ht="15.75" customHeight="1">
      <c r="B20" s="37" t="s">
        <v>68</v>
      </c>
      <c r="C20" s="17" t="s">
        <v>32</v>
      </c>
      <c r="D20" s="36" t="s">
        <v>38</v>
      </c>
      <c r="E20" s="117" t="s">
        <v>31</v>
      </c>
      <c r="F20" s="117"/>
      <c r="G20" s="117"/>
      <c r="H20" s="117"/>
      <c r="I20" s="117"/>
      <c r="J20" s="17" t="s">
        <v>23</v>
      </c>
      <c r="K20" s="17">
        <v>61.06</v>
      </c>
      <c r="L20" s="24">
        <v>134.16999999999999</v>
      </c>
      <c r="M20" s="41">
        <f t="shared" si="1"/>
        <v>8192.4201999999987</v>
      </c>
      <c r="O20" s="20"/>
      <c r="P20" s="20"/>
    </row>
    <row r="21" spans="2:16" s="22" customFormat="1" ht="16.5" customHeight="1">
      <c r="B21" s="37" t="s">
        <v>24</v>
      </c>
      <c r="C21" s="17" t="s">
        <v>33</v>
      </c>
      <c r="D21" s="36" t="s">
        <v>38</v>
      </c>
      <c r="E21" s="79" t="s">
        <v>30</v>
      </c>
      <c r="F21" s="80"/>
      <c r="G21" s="80"/>
      <c r="H21" s="80"/>
      <c r="I21" s="81"/>
      <c r="J21" s="17" t="s">
        <v>23</v>
      </c>
      <c r="K21" s="17">
        <v>203.11</v>
      </c>
      <c r="L21" s="24">
        <v>348.59</v>
      </c>
      <c r="M21" s="41">
        <f t="shared" si="1"/>
        <v>70802.1149</v>
      </c>
      <c r="O21" s="20"/>
      <c r="P21" s="20"/>
    </row>
    <row r="22" spans="2:16" s="22" customFormat="1" ht="18" customHeight="1">
      <c r="B22" s="37" t="s">
        <v>25</v>
      </c>
      <c r="C22" s="17" t="s">
        <v>35</v>
      </c>
      <c r="D22" s="36" t="s">
        <v>38</v>
      </c>
      <c r="E22" s="79" t="s">
        <v>34</v>
      </c>
      <c r="F22" s="80"/>
      <c r="G22" s="80"/>
      <c r="H22" s="80"/>
      <c r="I22" s="81"/>
      <c r="J22" s="17" t="s">
        <v>23</v>
      </c>
      <c r="K22" s="17">
        <v>41.04</v>
      </c>
      <c r="L22" s="24">
        <v>379.77</v>
      </c>
      <c r="M22" s="41">
        <f t="shared" si="1"/>
        <v>15585.760799999998</v>
      </c>
      <c r="O22" s="20">
        <f>SUM(M17:M26)</f>
        <v>268974.62789999996</v>
      </c>
      <c r="P22" s="20"/>
    </row>
    <row r="23" spans="2:16" s="5" customFormat="1" ht="18" customHeight="1">
      <c r="B23" s="37" t="s">
        <v>26</v>
      </c>
      <c r="C23" s="18" t="s">
        <v>37</v>
      </c>
      <c r="D23" s="36" t="s">
        <v>38</v>
      </c>
      <c r="E23" s="82" t="s">
        <v>36</v>
      </c>
      <c r="F23" s="83"/>
      <c r="G23" s="83"/>
      <c r="H23" s="83"/>
      <c r="I23" s="84"/>
      <c r="J23" s="18" t="s">
        <v>40</v>
      </c>
      <c r="K23" s="33">
        <v>9</v>
      </c>
      <c r="L23" s="25">
        <v>4273.84</v>
      </c>
      <c r="M23" s="41">
        <f t="shared" si="1"/>
        <v>38464.559999999998</v>
      </c>
    </row>
    <row r="24" spans="2:16" s="5" customFormat="1" ht="26.25" customHeight="1">
      <c r="B24" s="37" t="s">
        <v>27</v>
      </c>
      <c r="C24" s="18" t="s">
        <v>42</v>
      </c>
      <c r="D24" s="36" t="s">
        <v>38</v>
      </c>
      <c r="E24" s="85" t="s">
        <v>41</v>
      </c>
      <c r="F24" s="86"/>
      <c r="G24" s="86"/>
      <c r="H24" s="86"/>
      <c r="I24" s="87"/>
      <c r="J24" s="18" t="s">
        <v>40</v>
      </c>
      <c r="K24" s="33">
        <v>13</v>
      </c>
      <c r="L24" s="35">
        <v>610.41</v>
      </c>
      <c r="M24" s="41">
        <f t="shared" si="1"/>
        <v>7935.33</v>
      </c>
    </row>
    <row r="25" spans="2:16" s="5" customFormat="1" ht="19.5" customHeight="1">
      <c r="B25" s="37" t="s">
        <v>28</v>
      </c>
      <c r="C25" s="18" t="s">
        <v>44</v>
      </c>
      <c r="D25" s="36" t="s">
        <v>38</v>
      </c>
      <c r="E25" s="82" t="s">
        <v>43</v>
      </c>
      <c r="F25" s="83"/>
      <c r="G25" s="83"/>
      <c r="H25" s="83"/>
      <c r="I25" s="84"/>
      <c r="J25" s="18" t="s">
        <v>40</v>
      </c>
      <c r="K25" s="33">
        <v>2</v>
      </c>
      <c r="L25" s="25">
        <v>3220.76</v>
      </c>
      <c r="M25" s="41">
        <f t="shared" si="1"/>
        <v>6441.52</v>
      </c>
    </row>
    <row r="26" spans="2:16" s="5" customFormat="1" ht="19.5" customHeight="1">
      <c r="B26" s="37" t="s">
        <v>48</v>
      </c>
      <c r="C26" s="31" t="s">
        <v>46</v>
      </c>
      <c r="D26" s="36" t="s">
        <v>38</v>
      </c>
      <c r="E26" s="111" t="s">
        <v>45</v>
      </c>
      <c r="F26" s="112"/>
      <c r="G26" s="112"/>
      <c r="H26" s="112"/>
      <c r="I26" s="113"/>
      <c r="J26" s="17" t="s">
        <v>40</v>
      </c>
      <c r="K26" s="34">
        <v>6</v>
      </c>
      <c r="L26" s="32">
        <v>5266.93</v>
      </c>
      <c r="M26" s="41">
        <f t="shared" ref="M26:M30" si="2">L26*K26</f>
        <v>31601.58</v>
      </c>
      <c r="N26" s="22"/>
    </row>
    <row r="27" spans="2:16" s="5" customFormat="1" ht="16.5" customHeight="1">
      <c r="B27" s="11">
        <v>2</v>
      </c>
      <c r="C27" s="11"/>
      <c r="D27" s="11"/>
      <c r="E27" s="77" t="s">
        <v>65</v>
      </c>
      <c r="F27" s="77"/>
      <c r="G27" s="77"/>
      <c r="H27" s="77"/>
      <c r="I27" s="77"/>
      <c r="J27" s="12"/>
      <c r="K27" s="13"/>
      <c r="L27" s="14"/>
      <c r="M27" s="15"/>
      <c r="N27" s="22"/>
    </row>
    <row r="28" spans="2:16" s="5" customFormat="1" ht="28.5" customHeight="1">
      <c r="B28" s="37" t="s">
        <v>64</v>
      </c>
      <c r="C28" s="39" t="s">
        <v>71</v>
      </c>
      <c r="D28" s="39" t="s">
        <v>38</v>
      </c>
      <c r="E28" s="74" t="s">
        <v>70</v>
      </c>
      <c r="F28" s="75"/>
      <c r="G28" s="75"/>
      <c r="H28" s="75"/>
      <c r="I28" s="76"/>
      <c r="J28" s="18" t="s">
        <v>22</v>
      </c>
      <c r="K28" s="40">
        <v>267.43</v>
      </c>
      <c r="L28" s="45">
        <v>28.02</v>
      </c>
      <c r="M28" s="41">
        <f>L28*K28</f>
        <v>7493.3886000000002</v>
      </c>
      <c r="N28" s="22"/>
    </row>
    <row r="29" spans="2:16" s="5" customFormat="1" ht="18" customHeight="1">
      <c r="B29" s="37" t="s">
        <v>66</v>
      </c>
      <c r="C29" s="39" t="s">
        <v>54</v>
      </c>
      <c r="D29" s="39" t="s">
        <v>38</v>
      </c>
      <c r="E29" s="74" t="s">
        <v>53</v>
      </c>
      <c r="F29" s="75"/>
      <c r="G29" s="75"/>
      <c r="H29" s="75"/>
      <c r="I29" s="76"/>
      <c r="J29" s="18" t="s">
        <v>21</v>
      </c>
      <c r="K29" s="33">
        <v>8.02</v>
      </c>
      <c r="L29" s="45">
        <v>224.1</v>
      </c>
      <c r="M29" s="41">
        <f t="shared" ref="M29" si="3">L29*K29</f>
        <v>1797.2819999999999</v>
      </c>
      <c r="N29" s="22"/>
    </row>
    <row r="30" spans="2:16" s="5" customFormat="1" ht="17.25" customHeight="1">
      <c r="B30" s="37" t="s">
        <v>67</v>
      </c>
      <c r="C30" s="42" t="s">
        <v>57</v>
      </c>
      <c r="D30" s="36" t="s">
        <v>38</v>
      </c>
      <c r="E30" s="111" t="s">
        <v>56</v>
      </c>
      <c r="F30" s="112"/>
      <c r="G30" s="112"/>
      <c r="H30" s="112"/>
      <c r="I30" s="113"/>
      <c r="J30" s="17" t="s">
        <v>22</v>
      </c>
      <c r="K30" s="34">
        <v>267.43</v>
      </c>
      <c r="L30" s="32">
        <v>7.78</v>
      </c>
      <c r="M30" s="41">
        <f t="shared" si="2"/>
        <v>2080.6053999999999</v>
      </c>
      <c r="N30" s="22"/>
      <c r="O30" s="65">
        <f>SUM(M28:M31)</f>
        <v>25022.519</v>
      </c>
    </row>
    <row r="31" spans="2:16" s="5" customFormat="1" ht="17.25" customHeight="1">
      <c r="B31" s="37" t="s">
        <v>69</v>
      </c>
      <c r="C31" s="31" t="s">
        <v>58</v>
      </c>
      <c r="D31" s="36" t="s">
        <v>38</v>
      </c>
      <c r="E31" s="111" t="s">
        <v>55</v>
      </c>
      <c r="F31" s="112"/>
      <c r="G31" s="112"/>
      <c r="H31" s="112"/>
      <c r="I31" s="113"/>
      <c r="J31" s="17" t="s">
        <v>21</v>
      </c>
      <c r="K31" s="34">
        <v>8.02</v>
      </c>
      <c r="L31" s="32">
        <v>1702.15</v>
      </c>
      <c r="M31" s="41">
        <f t="shared" ref="M31" si="4">L31*K31</f>
        <v>13651.243</v>
      </c>
      <c r="N31" s="22"/>
    </row>
    <row r="32" spans="2:16" s="5" customFormat="1" ht="18" customHeight="1">
      <c r="B32" s="11">
        <v>3</v>
      </c>
      <c r="C32" s="11"/>
      <c r="D32" s="11"/>
      <c r="E32" s="77" t="s">
        <v>72</v>
      </c>
      <c r="F32" s="77"/>
      <c r="G32" s="77"/>
      <c r="H32" s="77"/>
      <c r="I32" s="77"/>
      <c r="J32" s="12"/>
      <c r="K32" s="13"/>
      <c r="L32" s="14"/>
      <c r="M32" s="15"/>
      <c r="N32" s="22"/>
    </row>
    <row r="33" spans="2:16" s="5" customFormat="1" ht="26.25" customHeight="1">
      <c r="B33" s="37" t="s">
        <v>73</v>
      </c>
      <c r="C33" s="17">
        <v>103798</v>
      </c>
      <c r="D33" s="17" t="s">
        <v>80</v>
      </c>
      <c r="E33" s="117" t="s">
        <v>81</v>
      </c>
      <c r="F33" s="117"/>
      <c r="G33" s="117"/>
      <c r="H33" s="117"/>
      <c r="I33" s="117"/>
      <c r="J33" s="17" t="s">
        <v>21</v>
      </c>
      <c r="K33" s="17">
        <v>1.8</v>
      </c>
      <c r="L33" s="24">
        <v>600.13</v>
      </c>
      <c r="M33" s="46">
        <f>L33*K33</f>
        <v>1080.2339999999999</v>
      </c>
      <c r="N33" s="22"/>
    </row>
    <row r="34" spans="2:16" s="5" customFormat="1" ht="28.5" customHeight="1">
      <c r="B34" s="37" t="s">
        <v>74</v>
      </c>
      <c r="C34" s="17">
        <v>34493</v>
      </c>
      <c r="D34" s="17" t="s">
        <v>80</v>
      </c>
      <c r="E34" s="79" t="s">
        <v>82</v>
      </c>
      <c r="F34" s="80"/>
      <c r="G34" s="80"/>
      <c r="H34" s="80"/>
      <c r="I34" s="81"/>
      <c r="J34" s="17" t="s">
        <v>21</v>
      </c>
      <c r="K34" s="17">
        <v>1.3</v>
      </c>
      <c r="L34" s="24">
        <v>535.84</v>
      </c>
      <c r="M34" s="46">
        <f t="shared" ref="M34:M39" si="5">L34*K34</f>
        <v>696.5920000000001</v>
      </c>
      <c r="N34" s="22"/>
    </row>
    <row r="35" spans="2:16" s="5" customFormat="1" ht="27" customHeight="1">
      <c r="B35" s="37" t="s">
        <v>75</v>
      </c>
      <c r="C35" s="17">
        <v>92484</v>
      </c>
      <c r="D35" s="17" t="s">
        <v>80</v>
      </c>
      <c r="E35" s="79" t="s">
        <v>83</v>
      </c>
      <c r="F35" s="80"/>
      <c r="G35" s="80"/>
      <c r="H35" s="80"/>
      <c r="I35" s="81"/>
      <c r="J35" s="17" t="s">
        <v>22</v>
      </c>
      <c r="K35" s="17">
        <v>15</v>
      </c>
      <c r="L35" s="24">
        <v>233.89</v>
      </c>
      <c r="M35" s="46">
        <f t="shared" si="5"/>
        <v>3508.35</v>
      </c>
      <c r="N35" s="22"/>
    </row>
    <row r="36" spans="2:16" s="5" customFormat="1" ht="31.5" customHeight="1">
      <c r="B36" s="37" t="s">
        <v>76</v>
      </c>
      <c r="C36" s="18">
        <v>101173</v>
      </c>
      <c r="D36" s="17" t="s">
        <v>80</v>
      </c>
      <c r="E36" s="82" t="s">
        <v>84</v>
      </c>
      <c r="F36" s="83"/>
      <c r="G36" s="83"/>
      <c r="H36" s="83"/>
      <c r="I36" s="84"/>
      <c r="J36" s="18" t="s">
        <v>23</v>
      </c>
      <c r="K36" s="33">
        <v>10</v>
      </c>
      <c r="L36" s="25">
        <v>59.85</v>
      </c>
      <c r="M36" s="46">
        <f t="shared" si="5"/>
        <v>598.5</v>
      </c>
      <c r="N36" s="22"/>
      <c r="O36" s="65">
        <f>SUM(M33:M39)</f>
        <v>7860.2659999999996</v>
      </c>
    </row>
    <row r="37" spans="2:16" s="5" customFormat="1" ht="30" customHeight="1">
      <c r="B37" s="37" t="s">
        <v>77</v>
      </c>
      <c r="C37" s="18">
        <v>102730</v>
      </c>
      <c r="D37" s="17" t="s">
        <v>80</v>
      </c>
      <c r="E37" s="85" t="s">
        <v>85</v>
      </c>
      <c r="F37" s="86"/>
      <c r="G37" s="86"/>
      <c r="H37" s="86"/>
      <c r="I37" s="87"/>
      <c r="J37" s="18" t="s">
        <v>86</v>
      </c>
      <c r="K37" s="33">
        <v>85.4</v>
      </c>
      <c r="L37" s="25">
        <v>13.83</v>
      </c>
      <c r="M37" s="46">
        <f t="shared" si="5"/>
        <v>1181.0820000000001</v>
      </c>
      <c r="N37" s="22"/>
    </row>
    <row r="38" spans="2:16" s="5" customFormat="1" ht="30" customHeight="1">
      <c r="B38" s="37" t="s">
        <v>78</v>
      </c>
      <c r="C38" s="18">
        <v>92762</v>
      </c>
      <c r="D38" s="17" t="s">
        <v>80</v>
      </c>
      <c r="E38" s="82" t="s">
        <v>87</v>
      </c>
      <c r="F38" s="83"/>
      <c r="G38" s="83"/>
      <c r="H38" s="83"/>
      <c r="I38" s="84"/>
      <c r="J38" s="18" t="s">
        <v>86</v>
      </c>
      <c r="K38" s="33">
        <v>51.6</v>
      </c>
      <c r="L38" s="25">
        <v>12.88</v>
      </c>
      <c r="M38" s="46">
        <f t="shared" si="5"/>
        <v>664.60800000000006</v>
      </c>
      <c r="N38" s="22"/>
    </row>
    <row r="39" spans="2:16" s="5" customFormat="1" ht="26.25" customHeight="1">
      <c r="B39" s="37" t="s">
        <v>79</v>
      </c>
      <c r="C39" s="31">
        <v>4730</v>
      </c>
      <c r="D39" s="17" t="s">
        <v>80</v>
      </c>
      <c r="E39" s="114" t="s">
        <v>88</v>
      </c>
      <c r="F39" s="115"/>
      <c r="G39" s="115"/>
      <c r="H39" s="115"/>
      <c r="I39" s="116"/>
      <c r="J39" s="17" t="s">
        <v>21</v>
      </c>
      <c r="K39" s="34">
        <v>2</v>
      </c>
      <c r="L39" s="32">
        <v>65.45</v>
      </c>
      <c r="M39" s="46">
        <f t="shared" si="5"/>
        <v>130.9</v>
      </c>
      <c r="N39" s="22"/>
    </row>
    <row r="40" spans="2:16" s="22" customFormat="1" ht="3" customHeight="1" thickBot="1">
      <c r="B40" s="21"/>
      <c r="C40" s="21"/>
      <c r="D40" s="21"/>
      <c r="E40" s="21"/>
      <c r="F40" s="21"/>
      <c r="G40" s="19"/>
      <c r="H40" s="19"/>
      <c r="I40" s="19"/>
      <c r="J40" s="44"/>
      <c r="K40" s="43"/>
      <c r="L40" s="9"/>
      <c r="M40" s="10"/>
    </row>
    <row r="41" spans="2:16" s="22" customFormat="1" ht="15.75" thickBot="1">
      <c r="B41" s="21"/>
      <c r="C41" s="21"/>
      <c r="D41" s="21"/>
      <c r="E41" s="21"/>
      <c r="F41" s="21"/>
      <c r="G41" s="19"/>
      <c r="H41" s="47"/>
      <c r="I41" s="47"/>
      <c r="J41" s="72" t="s">
        <v>2</v>
      </c>
      <c r="K41" s="73"/>
      <c r="L41" s="66">
        <f>SUM(M33:M39,M28:M31,M17:M26,M14:M15)</f>
        <v>308927.34120000002</v>
      </c>
      <c r="M41" s="67"/>
      <c r="P41" s="20"/>
    </row>
    <row r="42" spans="2:16" s="22" customFormat="1" ht="15.75" thickBot="1">
      <c r="B42" s="21"/>
      <c r="C42" s="21"/>
      <c r="D42" s="21"/>
      <c r="E42" s="21"/>
      <c r="F42" s="21"/>
      <c r="G42" s="19"/>
      <c r="H42" s="47"/>
      <c r="I42" s="47"/>
      <c r="J42" s="72" t="s">
        <v>90</v>
      </c>
      <c r="K42" s="73"/>
      <c r="L42" s="66">
        <f>L41*0.2+(L41)</f>
        <v>370712.80944000004</v>
      </c>
      <c r="M42" s="67"/>
      <c r="P42" s="20"/>
    </row>
    <row r="43" spans="2:16" s="22" customFormat="1">
      <c r="B43" s="21"/>
      <c r="C43" s="21"/>
      <c r="D43" s="21"/>
      <c r="E43" s="21"/>
      <c r="F43" s="21"/>
      <c r="G43" s="19"/>
      <c r="H43" s="47"/>
      <c r="I43" s="47"/>
      <c r="J43" s="48"/>
      <c r="K43" s="48"/>
      <c r="L43" s="49"/>
      <c r="M43" s="49"/>
      <c r="P43" s="20"/>
    </row>
    <row r="44" spans="2:16" s="22" customFormat="1" ht="23.25" customHeight="1">
      <c r="B44" s="26"/>
      <c r="C44" s="19"/>
      <c r="D44" s="19"/>
      <c r="E44" s="19"/>
      <c r="F44" s="19"/>
      <c r="I44" s="19"/>
      <c r="J44" s="19"/>
      <c r="K44" s="19"/>
      <c r="L44" s="19"/>
      <c r="M44" s="19"/>
    </row>
    <row r="45" spans="2:16" s="22" customFormat="1" ht="15" customHeight="1">
      <c r="B45" s="19"/>
      <c r="C45" s="70" t="s">
        <v>18</v>
      </c>
      <c r="D45" s="70"/>
      <c r="E45" s="70"/>
      <c r="F45" s="70"/>
      <c r="I45" s="19"/>
      <c r="J45" s="19"/>
      <c r="K45" s="19"/>
      <c r="L45" s="19"/>
      <c r="M45" s="19"/>
    </row>
    <row r="46" spans="2:16" ht="15" customHeight="1">
      <c r="B46" s="19"/>
      <c r="C46" s="71" t="s">
        <v>19</v>
      </c>
      <c r="D46" s="71"/>
      <c r="E46" s="71"/>
      <c r="F46" s="71"/>
      <c r="G46" s="22"/>
      <c r="H46" s="22"/>
      <c r="I46" s="19"/>
      <c r="J46" s="19"/>
      <c r="K46" s="19"/>
      <c r="L46" s="19"/>
      <c r="M46" s="19"/>
    </row>
    <row r="47" spans="2:16" ht="16.5" customHeight="1">
      <c r="B47" s="19"/>
      <c r="C47" s="71" t="s">
        <v>20</v>
      </c>
      <c r="D47" s="71"/>
      <c r="E47" s="71"/>
      <c r="F47" s="71"/>
      <c r="G47" s="22"/>
      <c r="H47" s="22"/>
      <c r="I47" s="19"/>
      <c r="J47" s="19"/>
      <c r="K47" s="69" t="s">
        <v>63</v>
      </c>
      <c r="L47" s="69"/>
      <c r="M47" s="69"/>
    </row>
    <row r="48" spans="2:16" ht="18.75">
      <c r="B48" s="78"/>
      <c r="C48" s="78"/>
      <c r="D48" s="78"/>
      <c r="E48" s="78"/>
      <c r="F48" s="78"/>
      <c r="G48" s="22"/>
      <c r="H48" s="22"/>
      <c r="I48" s="26"/>
      <c r="J48" s="26"/>
      <c r="K48" s="26"/>
      <c r="L48" s="26"/>
      <c r="M48" s="26"/>
    </row>
    <row r="49" spans="2:13">
      <c r="B49" s="68"/>
      <c r="C49" s="68"/>
      <c r="D49" s="68"/>
      <c r="E49" s="68"/>
      <c r="F49" s="68"/>
      <c r="G49" s="22"/>
      <c r="H49" s="22"/>
      <c r="I49" s="27"/>
      <c r="J49" s="27"/>
      <c r="K49" s="27"/>
      <c r="L49" s="27"/>
      <c r="M49" s="27"/>
    </row>
    <row r="50" spans="2:13">
      <c r="B50" s="68"/>
      <c r="C50" s="68"/>
      <c r="D50" s="68"/>
      <c r="E50" s="68"/>
      <c r="F50" s="68"/>
      <c r="G50" s="22"/>
      <c r="H50" s="22"/>
      <c r="I50" s="27"/>
      <c r="J50" s="27"/>
      <c r="K50" s="27"/>
      <c r="L50" s="27"/>
      <c r="M50" s="27"/>
    </row>
    <row r="51" spans="2:13" ht="28.5" customHeight="1">
      <c r="F51" s="68"/>
      <c r="G51" s="68"/>
      <c r="H51" s="68"/>
      <c r="I51" s="68"/>
      <c r="J51" s="68"/>
    </row>
    <row r="52" spans="2:13" ht="47.25" customHeight="1">
      <c r="F52" s="68"/>
      <c r="G52" s="68"/>
      <c r="H52" s="68"/>
      <c r="I52" s="68"/>
      <c r="J52" s="68"/>
    </row>
    <row r="53" spans="2:13" ht="18.75">
      <c r="F53" s="78"/>
      <c r="G53" s="78"/>
      <c r="H53" s="78"/>
      <c r="I53" s="78"/>
      <c r="J53" s="78"/>
    </row>
    <row r="54" spans="2:13">
      <c r="F54" s="68"/>
      <c r="G54" s="68"/>
      <c r="H54" s="68"/>
      <c r="I54" s="68"/>
      <c r="J54" s="68"/>
    </row>
    <row r="55" spans="2:13">
      <c r="F55" s="68"/>
      <c r="G55" s="68"/>
      <c r="H55" s="68"/>
      <c r="I55" s="68"/>
      <c r="J55" s="68"/>
    </row>
    <row r="56" spans="2:13">
      <c r="F56" s="16"/>
      <c r="G56" s="16"/>
      <c r="H56" s="16"/>
      <c r="I56" s="16"/>
      <c r="J56" s="16"/>
    </row>
  </sheetData>
  <mergeCells count="52">
    <mergeCell ref="E13:I13"/>
    <mergeCell ref="E14:I14"/>
    <mergeCell ref="E15:I15"/>
    <mergeCell ref="E39:I39"/>
    <mergeCell ref="E32:I32"/>
    <mergeCell ref="E33:I33"/>
    <mergeCell ref="E34:I34"/>
    <mergeCell ref="E30:I30"/>
    <mergeCell ref="E16:I16"/>
    <mergeCell ref="E31:I31"/>
    <mergeCell ref="E35:I35"/>
    <mergeCell ref="E37:I37"/>
    <mergeCell ref="E38:I38"/>
    <mergeCell ref="E26:I26"/>
    <mergeCell ref="E29:I29"/>
    <mergeCell ref="E20:I20"/>
    <mergeCell ref="E19:I19"/>
    <mergeCell ref="E17:I17"/>
    <mergeCell ref="B2:M2"/>
    <mergeCell ref="B3:M3"/>
    <mergeCell ref="B4:M4"/>
    <mergeCell ref="B5:M5"/>
    <mergeCell ref="E12:I12"/>
    <mergeCell ref="B6:M6"/>
    <mergeCell ref="B7:M7"/>
    <mergeCell ref="B8:M8"/>
    <mergeCell ref="B9:M9"/>
    <mergeCell ref="B10:M10"/>
    <mergeCell ref="E18:I18"/>
    <mergeCell ref="E27:I27"/>
    <mergeCell ref="E28:I28"/>
    <mergeCell ref="F55:J55"/>
    <mergeCell ref="F51:J52"/>
    <mergeCell ref="B48:F48"/>
    <mergeCell ref="B49:F49"/>
    <mergeCell ref="B50:F50"/>
    <mergeCell ref="E21:I21"/>
    <mergeCell ref="F53:J53"/>
    <mergeCell ref="E22:I22"/>
    <mergeCell ref="E25:I25"/>
    <mergeCell ref="E23:I23"/>
    <mergeCell ref="E36:I36"/>
    <mergeCell ref="E24:I24"/>
    <mergeCell ref="J41:K41"/>
    <mergeCell ref="L41:M41"/>
    <mergeCell ref="F54:J54"/>
    <mergeCell ref="K47:M47"/>
    <mergeCell ref="C45:F45"/>
    <mergeCell ref="C47:F47"/>
    <mergeCell ref="C46:F46"/>
    <mergeCell ref="J42:K42"/>
    <mergeCell ref="L42:M42"/>
  </mergeCells>
  <pageMargins left="0.51181102362204722" right="0.51181102362204722" top="0" bottom="0" header="0" footer="0"/>
  <pageSetup paperSize="9" scale="8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J9"/>
    </sheetView>
  </sheetViews>
  <sheetFormatPr defaultRowHeight="15"/>
  <sheetData>
    <row r="1" spans="1:10" ht="19.5">
      <c r="A1" s="2"/>
      <c r="B1" s="124" t="s">
        <v>3</v>
      </c>
      <c r="C1" s="124"/>
      <c r="D1" s="124"/>
      <c r="E1" s="124"/>
      <c r="F1" s="124"/>
      <c r="G1" s="124"/>
      <c r="H1" s="124"/>
      <c r="I1" s="124"/>
      <c r="J1" s="124"/>
    </row>
    <row r="2" spans="1:10" ht="15.75">
      <c r="A2" s="3"/>
      <c r="B2" s="125" t="s">
        <v>4</v>
      </c>
      <c r="C2" s="125"/>
      <c r="D2" s="125"/>
      <c r="E2" s="125"/>
      <c r="F2" s="125"/>
      <c r="G2" s="125"/>
      <c r="H2" s="125"/>
      <c r="I2" s="125"/>
      <c r="J2" s="125"/>
    </row>
    <row r="3" spans="1:10">
      <c r="A3" s="3"/>
      <c r="B3" s="126" t="s">
        <v>5</v>
      </c>
      <c r="C3" s="126"/>
      <c r="D3" s="126"/>
      <c r="E3" s="126"/>
      <c r="F3" s="126"/>
      <c r="G3" s="126"/>
      <c r="H3" s="126"/>
      <c r="I3" s="126"/>
      <c r="J3" s="126"/>
    </row>
    <row r="4" spans="1:10">
      <c r="A4" s="3"/>
      <c r="B4" s="126" t="s">
        <v>6</v>
      </c>
      <c r="C4" s="126"/>
      <c r="D4" s="126"/>
      <c r="E4" s="126"/>
      <c r="F4" s="126"/>
      <c r="G4" s="126"/>
      <c r="H4" s="126"/>
      <c r="I4" s="126"/>
      <c r="J4" s="126"/>
    </row>
    <row r="5" spans="1:10">
      <c r="A5" s="4"/>
      <c r="B5" s="127" t="s">
        <v>7</v>
      </c>
      <c r="C5" s="127"/>
      <c r="D5" s="127"/>
      <c r="E5" s="127"/>
      <c r="F5" s="127"/>
      <c r="G5" s="127"/>
      <c r="H5" s="127"/>
      <c r="I5" s="127"/>
      <c r="J5" s="127"/>
    </row>
    <row r="6" spans="1:10" ht="15.75" thickBot="1"/>
    <row r="7" spans="1:10" ht="15.75" thickTop="1">
      <c r="A7" s="121" t="s">
        <v>8</v>
      </c>
      <c r="B7" s="121"/>
      <c r="C7" s="121"/>
      <c r="D7" s="121"/>
      <c r="E7" s="121"/>
      <c r="F7" s="121"/>
      <c r="G7" s="121"/>
      <c r="H7" s="121"/>
      <c r="I7" s="121"/>
      <c r="J7" s="121"/>
    </row>
    <row r="8" spans="1:10">
      <c r="A8" s="122" t="s">
        <v>9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0" ht="15.75" thickBot="1">
      <c r="A9" s="123" t="s">
        <v>10</v>
      </c>
      <c r="B9" s="123"/>
      <c r="C9" s="123"/>
      <c r="D9" s="123"/>
      <c r="E9" s="123"/>
      <c r="F9" s="123"/>
      <c r="G9" s="123"/>
      <c r="H9" s="123"/>
      <c r="I9" s="123"/>
      <c r="J9" s="123"/>
    </row>
    <row r="10" spans="1:10" ht="15.75" thickTop="1"/>
    <row r="12" spans="1:10" ht="15" customHeight="1"/>
  </sheetData>
  <mergeCells count="8">
    <mergeCell ref="A7:J7"/>
    <mergeCell ref="A8:J8"/>
    <mergeCell ref="A9:J9"/>
    <mergeCell ref="B1:J1"/>
    <mergeCell ref="B2:J2"/>
    <mergeCell ref="B3:J3"/>
    <mergeCell ref="B4:J4"/>
    <mergeCell ref="B5:J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estag-eng-04</dc:creator>
  <cp:lastModifiedBy>Paulo Macedo</cp:lastModifiedBy>
  <cp:lastPrinted>2022-11-24T12:56:27Z</cp:lastPrinted>
  <dcterms:created xsi:type="dcterms:W3CDTF">2019-11-11T15:47:24Z</dcterms:created>
  <dcterms:modified xsi:type="dcterms:W3CDTF">2022-11-24T12:56:32Z</dcterms:modified>
</cp:coreProperties>
</file>