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s\ENGENHARIA\ENGENHARIA 2025\ILUMINAÇÃO DE LED\LICITAÇÃO 2025\"/>
    </mc:Choice>
  </mc:AlternateContent>
  <xr:revisionPtr revIDLastSave="0" documentId="13_ncr:1_{DF9DE1EA-6E64-4C9D-B65C-B68A1E56FBE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lanilha Orçamentaria" sheetId="1" r:id="rId1"/>
    <sheet name="Cronograma" sheetId="2" r:id="rId2"/>
    <sheet name="BDI" sheetId="3" r:id="rId3"/>
    <sheet name="Orçamentos" sheetId="4" r:id="rId4"/>
  </sheets>
  <externalReferences>
    <externalReference r:id="rId5"/>
    <externalReference r:id="rId6"/>
  </externalReferences>
  <definedNames>
    <definedName name="_0">#REF!</definedName>
    <definedName name="_a">#REF!</definedName>
    <definedName name="_m">#REF!</definedName>
    <definedName name="angelo">[1]Geral!#REF!</definedName>
    <definedName name="aux">#REF!</definedName>
    <definedName name="BDA">#REF!</definedName>
    <definedName name="BDI">#REF!</definedName>
    <definedName name="ca">#REF!</definedName>
    <definedName name="Capa">#REF!</definedName>
    <definedName name="cronograma">#REF!</definedName>
    <definedName name="direto">#REF!</definedName>
    <definedName name="DRE">#REF!</definedName>
    <definedName name="ea">#REF!</definedName>
    <definedName name="Excel_BuiltIn_Criteria">#REF!</definedName>
    <definedName name="Excel_BuiltIn_Print_Area">#REF!</definedName>
    <definedName name="Excel_BuiltIn_Print_Titles">#REF!</definedName>
    <definedName name="item_1">#REF!</definedName>
    <definedName name="LS">[2]M.O.!#REF!</definedName>
    <definedName name="MENU">#REF!</definedName>
    <definedName name="MENU1">#REF!</definedName>
    <definedName name="MENU2">#REF!</definedName>
    <definedName name="MENU3">#REF!</definedName>
    <definedName name="MENU4">#REF!</definedName>
    <definedName name="MENU5">#REF!</definedName>
    <definedName name="MENU6">#REF!</definedName>
    <definedName name="mo">#REF!</definedName>
    <definedName name="OAE">#REF!</definedName>
    <definedName name="PAV">#REF!</definedName>
    <definedName name="pr">#REF!</definedName>
    <definedName name="PRE">#REF!</definedName>
    <definedName name="Print_Area_MI">#REF!</definedName>
    <definedName name="qe">#REF!</definedName>
    <definedName name="reforsu">#REF!</definedName>
    <definedName name="ren">#REF!</definedName>
    <definedName name="REV">#REF!</definedName>
    <definedName name="sa">#REF!</definedName>
    <definedName name="SEG">#REF!</definedName>
    <definedName name="SIH">#REF!</definedName>
    <definedName name="SIV">#REF!</definedName>
    <definedName name="susref">#REF!</definedName>
    <definedName name="tania">#REF!</definedName>
    <definedName name="tc">#REF!</definedName>
    <definedName name="TOT">#REF!</definedName>
    <definedName name="Total">#REF!</definedName>
    <definedName name="TRP">#REF!</definedName>
    <definedName name="wrn.GERAL.">{#N/A,#N/A,FALSE,"ET-CAPA";#N/A,#N/A,FALSE,"ET-PAG1";#N/A,#N/A,FALSE,"ET-PAG2";#N/A,#N/A,FALSE,"ET-PAG3";#N/A,#N/A,FALSE,"ET-PAG4";#N/A,#N/A,FALSE,"ET-PAG5"}</definedName>
    <definedName name="xxxx">#REF!</definedName>
  </definedNames>
  <calcPr calcId="191029"/>
  <extLst>
    <ext uri="GoogleSheetsCustomDataVersion2">
      <go:sheetsCustomData xmlns:go="http://customooxmlschemas.google.com/" r:id="rId11" roundtripDataChecksum="wToBN5nz3J6NcOZ1nSNizW7XmOxmhw+zJTqGo1eBobM="/>
    </ext>
  </extLst>
</workbook>
</file>

<file path=xl/calcChain.xml><?xml version="1.0" encoding="utf-8"?>
<calcChain xmlns="http://schemas.openxmlformats.org/spreadsheetml/2006/main">
  <c r="G22" i="4" l="1"/>
  <c r="G60" i="1" s="1"/>
  <c r="C22" i="4"/>
  <c r="B22" i="4"/>
  <c r="G21" i="4"/>
  <c r="C21" i="4"/>
  <c r="B21" i="4"/>
  <c r="A21" i="4"/>
  <c r="G20" i="4"/>
  <c r="C20" i="4"/>
  <c r="B20" i="4"/>
  <c r="A20" i="4"/>
  <c r="G19" i="4"/>
  <c r="C19" i="4"/>
  <c r="B19" i="4"/>
  <c r="A19" i="4"/>
  <c r="G18" i="4"/>
  <c r="C18" i="4"/>
  <c r="B18" i="4"/>
  <c r="A18" i="4"/>
  <c r="G17" i="4"/>
  <c r="C17" i="4"/>
  <c r="B17" i="4"/>
  <c r="A17" i="4"/>
  <c r="G16" i="4"/>
  <c r="C16" i="4"/>
  <c r="B16" i="4"/>
  <c r="A16" i="4"/>
  <c r="G15" i="4"/>
  <c r="C15" i="4"/>
  <c r="B15" i="4"/>
  <c r="A15" i="4"/>
  <c r="G14" i="4"/>
  <c r="C14" i="4"/>
  <c r="B14" i="4"/>
  <c r="A14" i="4"/>
  <c r="G13" i="4"/>
  <c r="C13" i="4"/>
  <c r="B13" i="4"/>
  <c r="A13" i="4"/>
  <c r="G12" i="4"/>
  <c r="C12" i="4"/>
  <c r="B12" i="4"/>
  <c r="A12" i="4"/>
  <c r="D71" i="3"/>
  <c r="B71" i="3"/>
  <c r="B72" i="3" s="1"/>
  <c r="D70" i="3"/>
  <c r="B66" i="3"/>
  <c r="D66" i="3" s="1"/>
  <c r="B65" i="3"/>
  <c r="D65" i="3" s="1"/>
  <c r="D64" i="3"/>
  <c r="D60" i="3"/>
  <c r="B60" i="3"/>
  <c r="B61" i="3" s="1"/>
  <c r="D59" i="3"/>
  <c r="B59" i="3"/>
  <c r="D58" i="3"/>
  <c r="B53" i="3"/>
  <c r="D53" i="3" s="1"/>
  <c r="D52" i="3"/>
  <c r="D47" i="3"/>
  <c r="B47" i="3"/>
  <c r="B48" i="3" s="1"/>
  <c r="D46" i="3"/>
  <c r="D45" i="3"/>
  <c r="D44" i="3"/>
  <c r="D43" i="3"/>
  <c r="D42" i="3"/>
  <c r="D41" i="3"/>
  <c r="D40" i="3"/>
  <c r="B35" i="3"/>
  <c r="D35" i="3" s="1"/>
  <c r="D34" i="3"/>
  <c r="B31" i="3"/>
  <c r="D27" i="3"/>
  <c r="D26" i="3"/>
  <c r="E25" i="3"/>
  <c r="E24" i="3"/>
  <c r="E23" i="3"/>
  <c r="E11" i="2"/>
  <c r="B11" i="2" s="1"/>
  <c r="C11" i="2"/>
  <c r="G59" i="1"/>
  <c r="I59" i="1" s="1"/>
  <c r="G58" i="1"/>
  <c r="I58" i="1" s="1"/>
  <c r="G57" i="1"/>
  <c r="I57" i="1"/>
  <c r="G56" i="1"/>
  <c r="G55" i="1"/>
  <c r="G54" i="1"/>
  <c r="I54" i="1" s="1"/>
  <c r="G53" i="1"/>
  <c r="G52" i="1"/>
  <c r="G51" i="1"/>
  <c r="G50" i="1"/>
  <c r="I50" i="1" s="1"/>
  <c r="F22" i="1"/>
  <c r="D9" i="1"/>
  <c r="H46" i="1" s="1"/>
  <c r="I46" i="1" s="1"/>
  <c r="I51" i="1" l="1"/>
  <c r="I53" i="1"/>
  <c r="D11" i="2"/>
  <c r="I55" i="1"/>
  <c r="I56" i="1"/>
  <c r="I60" i="1"/>
  <c r="I52" i="1"/>
  <c r="B49" i="3"/>
  <c r="D48" i="3"/>
  <c r="B62" i="3"/>
  <c r="D61" i="3"/>
  <c r="I37" i="1"/>
  <c r="B73" i="3"/>
  <c r="D72" i="3"/>
  <c r="H31" i="1"/>
  <c r="I31" i="1" s="1"/>
  <c r="H64" i="1"/>
  <c r="I64" i="1" s="1"/>
  <c r="I65" i="1" s="1"/>
  <c r="H26" i="1"/>
  <c r="I26" i="1" s="1"/>
  <c r="H37" i="1"/>
  <c r="H43" i="1"/>
  <c r="I43" i="1" s="1"/>
  <c r="H22" i="1"/>
  <c r="I22" i="1" s="1"/>
  <c r="H23" i="1"/>
  <c r="I23" i="1" s="1"/>
  <c r="H30" i="1"/>
  <c r="I30" i="1" s="1"/>
  <c r="H32" i="1"/>
  <c r="I32" i="1" s="1"/>
  <c r="H34" i="1"/>
  <c r="I34" i="1" s="1"/>
  <c r="H36" i="1"/>
  <c r="I36" i="1" s="1"/>
  <c r="B36" i="3"/>
  <c r="B54" i="3"/>
  <c r="B67" i="3"/>
  <c r="H33" i="1"/>
  <c r="I33" i="1" s="1"/>
  <c r="H35" i="1"/>
  <c r="I35" i="1" s="1"/>
  <c r="H16" i="1"/>
  <c r="I16" i="1" s="1"/>
  <c r="H24" i="1"/>
  <c r="I24" i="1" s="1"/>
  <c r="H28" i="1"/>
  <c r="I28" i="1" s="1"/>
  <c r="H39" i="1"/>
  <c r="I39" i="1" s="1"/>
  <c r="H41" i="1"/>
  <c r="I41" i="1" s="1"/>
  <c r="H45" i="1"/>
  <c r="I45" i="1" s="1"/>
  <c r="H17" i="1"/>
  <c r="I17" i="1" s="1"/>
  <c r="H21" i="1"/>
  <c r="I21" i="1" s="1"/>
  <c r="H25" i="1"/>
  <c r="I25" i="1" s="1"/>
  <c r="H27" i="1"/>
  <c r="I27" i="1" s="1"/>
  <c r="H29" i="1"/>
  <c r="I29" i="1" s="1"/>
  <c r="H38" i="1"/>
  <c r="I38" i="1" s="1"/>
  <c r="H40" i="1"/>
  <c r="I40" i="1" s="1"/>
  <c r="H42" i="1"/>
  <c r="I42" i="1" s="1"/>
  <c r="H44" i="1"/>
  <c r="I44" i="1" s="1"/>
  <c r="I61" i="1" l="1"/>
  <c r="B74" i="3"/>
  <c r="D73" i="3"/>
  <c r="B63" i="3"/>
  <c r="D63" i="3" s="1"/>
  <c r="D62" i="3"/>
  <c r="I18" i="1"/>
  <c r="D54" i="3"/>
  <c r="B55" i="3"/>
  <c r="D67" i="3"/>
  <c r="B68" i="3"/>
  <c r="B50" i="3"/>
  <c r="D49" i="3"/>
  <c r="I47" i="1"/>
  <c r="D36" i="3"/>
  <c r="B37" i="3"/>
  <c r="D55" i="3" l="1"/>
  <c r="B56" i="3"/>
  <c r="D37" i="3"/>
  <c r="B38" i="3"/>
  <c r="B51" i="3"/>
  <c r="D51" i="3" s="1"/>
  <c r="D50" i="3"/>
  <c r="D68" i="3"/>
  <c r="B69" i="3"/>
  <c r="D69" i="3" s="1"/>
  <c r="I67" i="1"/>
  <c r="E16" i="2" s="1"/>
  <c r="E12" i="2" s="1"/>
  <c r="B75" i="3"/>
  <c r="D75" i="3" s="1"/>
  <c r="D74" i="3"/>
  <c r="D38" i="3" l="1"/>
  <c r="F19" i="3" s="1"/>
  <c r="B39" i="3"/>
  <c r="D39" i="3" s="1"/>
  <c r="C12" i="2"/>
  <c r="B12" i="2"/>
  <c r="H22" i="3"/>
  <c r="D56" i="3"/>
  <c r="B57" i="3"/>
  <c r="D57" i="3" s="1"/>
  <c r="H19" i="3"/>
  <c r="F21" i="3"/>
  <c r="G18" i="3"/>
  <c r="D12" i="2" l="1"/>
  <c r="H26" i="3"/>
  <c r="H21" i="3"/>
  <c r="F26" i="3"/>
  <c r="E26" i="3" s="1"/>
  <c r="E27" i="3" s="1"/>
  <c r="G21" i="3"/>
  <c r="H20" i="3"/>
  <c r="H18" i="3"/>
  <c r="F20" i="3"/>
  <c r="F18" i="3"/>
  <c r="F22" i="3"/>
  <c r="G26" i="3"/>
  <c r="G20" i="3"/>
  <c r="G22" i="3"/>
  <c r="G19" i="3"/>
</calcChain>
</file>

<file path=xl/sharedStrings.xml><?xml version="1.0" encoding="utf-8"?>
<sst xmlns="http://schemas.openxmlformats.org/spreadsheetml/2006/main" count="399" uniqueCount="230">
  <si>
    <t>PREFEITURA MUNICIPAL DE MOCOCA</t>
  </si>
  <si>
    <t>Objeto:</t>
  </si>
  <si>
    <t>Obra:</t>
  </si>
  <si>
    <t>Projeto executivo de Iluminação Ornamental</t>
  </si>
  <si>
    <t>Local:</t>
  </si>
  <si>
    <t>Vide Projeto</t>
  </si>
  <si>
    <t>Contratante:</t>
  </si>
  <si>
    <t>Prefeitura Municipal de Mococa</t>
  </si>
  <si>
    <t>Fonte:</t>
  </si>
  <si>
    <t>Mercado Local</t>
  </si>
  <si>
    <t>BDI:</t>
  </si>
  <si>
    <t>CDHU 199 - Sem Desoneração - Vigência: agosto/2025</t>
  </si>
  <si>
    <t>PLANILHA QUANTITATIVA / ORÇAMENTÁRIA</t>
  </si>
  <si>
    <t>(Materias + Mão de Obra + Equipamentos)</t>
  </si>
  <si>
    <t>Custos Máximos Permissíveis</t>
  </si>
  <si>
    <t>ITEM</t>
  </si>
  <si>
    <t>FONTE</t>
  </si>
  <si>
    <t>CÓDIGO</t>
  </si>
  <si>
    <t>DESCRIÇÃO</t>
  </si>
  <si>
    <t>UNID.</t>
  </si>
  <si>
    <t>QUANT.</t>
  </si>
  <si>
    <t>VALOR UNIT. (R$) SEM BDI</t>
  </si>
  <si>
    <t>VALOR UNIT. (R$) COM BDI</t>
  </si>
  <si>
    <t>VALOR (R$)</t>
  </si>
  <si>
    <t>1</t>
  </si>
  <si>
    <t>SERVIÇOS PRELIMINARES</t>
  </si>
  <si>
    <t>1.1</t>
  </si>
  <si>
    <t>CDHU - 199 SD</t>
  </si>
  <si>
    <t>01.17.081</t>
  </si>
  <si>
    <t>Projeto executivo de estrutura em formato A0</t>
  </si>
  <si>
    <t>Unid.</t>
  </si>
  <si>
    <t>1.2</t>
  </si>
  <si>
    <t>02.08.020</t>
  </si>
  <si>
    <t>Placa de Identificação para obra</t>
  </si>
  <si>
    <t>M²</t>
  </si>
  <si>
    <t>Sub- Total Item 1</t>
  </si>
  <si>
    <t>2</t>
  </si>
  <si>
    <t>INSTALAÇÕES ELÉTRICAS PRAÇA</t>
  </si>
  <si>
    <t>2.1</t>
  </si>
  <si>
    <t>06.02.040</t>
  </si>
  <si>
    <t>Escavação manual em solo de 1ª e 2ª categoria em vala ou cava além de 1,5 m</t>
  </si>
  <si>
    <t>M³</t>
  </si>
  <si>
    <t>2.2</t>
  </si>
  <si>
    <t>06.11.040</t>
  </si>
  <si>
    <t>Reaterro manual apiloado sem controle de compactação</t>
  </si>
  <si>
    <t>2.3</t>
  </si>
  <si>
    <t>38.10.030</t>
  </si>
  <si>
    <t>2.4</t>
  </si>
  <si>
    <t>CDHU - 199 insumos</t>
  </si>
  <si>
    <t>P.29.000.090337</t>
  </si>
  <si>
    <t>Relé fotoelétrico 50/60Hz 110/220V, com suporte 1200VA</t>
  </si>
  <si>
    <t>2.5</t>
  </si>
  <si>
    <t>42.05.210</t>
  </si>
  <si>
    <t>Haste de aterramento de 5/8´ x 3 m</t>
  </si>
  <si>
    <t>2.6</t>
  </si>
  <si>
    <t>42.05.160</t>
  </si>
  <si>
    <t>Conector olhal cabo/haste de 5/8´</t>
  </si>
  <si>
    <t>2.7</t>
  </si>
  <si>
    <t>42.05.310</t>
  </si>
  <si>
    <t>Caixa de inspeção do terra cilíndrica em PVC rígido, diâmetro de 300 mm - h= 250 mm</t>
  </si>
  <si>
    <t>2.8</t>
  </si>
  <si>
    <t>37.13.630</t>
  </si>
  <si>
    <t>Disjuntor termomagnético, bipolar 220/380 V, corrente de 10 A até 50 A</t>
  </si>
  <si>
    <t>2.9</t>
  </si>
  <si>
    <t>37.13.640</t>
  </si>
  <si>
    <t>Disjuntor termomagnético, bipolar 220/380 V, corrente de 60 A até 100 A</t>
  </si>
  <si>
    <t>2.10</t>
  </si>
  <si>
    <t>40.11.060</t>
  </si>
  <si>
    <t>Relé de tempo eletrônico de 0,6 até 6 s - 220V - 50/60 Hz</t>
  </si>
  <si>
    <t>2.11</t>
  </si>
  <si>
    <t>39.02.016</t>
  </si>
  <si>
    <t>Cabo de cobre de 2,5 mm², isolamento 750 V - isolação em PVC 70°C</t>
  </si>
  <si>
    <t>M</t>
  </si>
  <si>
    <t>2.12</t>
  </si>
  <si>
    <t>39.02.020</t>
  </si>
  <si>
    <t>Cabo de cobre de 4,0 mm², isolamento 750 V - isolação em PVC 70°C</t>
  </si>
  <si>
    <t>2.13</t>
  </si>
  <si>
    <t>39.02.030</t>
  </si>
  <si>
    <t>Cabo de cobre de 6,0 mm², isolamento 750 V - isolação em PVC 70°C</t>
  </si>
  <si>
    <t>2.14</t>
  </si>
  <si>
    <t>39.02.040</t>
  </si>
  <si>
    <t>Cabo de cobre de 10,0mm², isolamento 750 V - isolação em PVC 70°C</t>
  </si>
  <si>
    <t>2.15</t>
  </si>
  <si>
    <t>38.13.010</t>
  </si>
  <si>
    <t>Eletroduto corrugado em polietileno de alta densidade, DN= 30 mm, com acessórios</t>
  </si>
  <si>
    <t>2.16</t>
  </si>
  <si>
    <t>38.13.016</t>
  </si>
  <si>
    <t>Eletroduto corrugado em polietileno de alta densidade, DN= 40 mm, com acessórios</t>
  </si>
  <si>
    <t>2.17</t>
  </si>
  <si>
    <t>40.10.080</t>
  </si>
  <si>
    <t>Contator de potência 22 A/25 A - 2na+2nf</t>
  </si>
  <si>
    <t>2.18</t>
  </si>
  <si>
    <t>41.11.116</t>
  </si>
  <si>
    <t>Luminária LED retangular para poste, fluxo luminoso de 5000 a 5500 lm
- potência de 50W</t>
  </si>
  <si>
    <t>2.19</t>
  </si>
  <si>
    <t xml:space="preserve">41.11.711 </t>
  </si>
  <si>
    <t>Luminária LED retangular para poste, fluxo luminoso de 11838
a 12150 lm, eficiência mínima 107 lm/W - potência de 86 W/120 W - (80W)</t>
  </si>
  <si>
    <t>2.20</t>
  </si>
  <si>
    <t>41.11.711</t>
  </si>
  <si>
    <t>Luminária LED retangular para poste, fluxo luminoso de 11838
a 12150 lm, eficiência mínima 107 lm/W - potência de 86 W/120 W - (100W)</t>
  </si>
  <si>
    <t>2.21</t>
  </si>
  <si>
    <t>Luminária LED retangular para parede ou piso, fluxo luminoso de 11838
a 12150 lm, eficiência mínima 107 lm/W - potência de 86 W/120 W - (120W)</t>
  </si>
  <si>
    <t>2.22</t>
  </si>
  <si>
    <t>41.12.210</t>
  </si>
  <si>
    <t>Projetor LED modular, fluxo luminoso de 26294 lm, eficiência mínima
de 125 l/W - 150 W/200 W - (100W)</t>
  </si>
  <si>
    <t>2.23</t>
  </si>
  <si>
    <t>41.10.500</t>
  </si>
  <si>
    <t>Poste telecônico reto em aço SAE 1010/1020 galvanizado a fogo, altura de 4,00 m... (5 metros)</t>
  </si>
  <si>
    <t>2.24</t>
  </si>
  <si>
    <t>41.10.430</t>
  </si>
  <si>
    <t>Poste telecônico reto em aço SAE 1010/1020 galvanizado a fogo, altura de 6,00 m... (7 metros)</t>
  </si>
  <si>
    <t>2.25</t>
  </si>
  <si>
    <t>41.10.340</t>
  </si>
  <si>
    <t>Poste telecônico reto em aço SAE 1010/1020 galvanizado a fogo, altura de 8,00 m... (9 metros)</t>
  </si>
  <si>
    <t>2.26</t>
  </si>
  <si>
    <t>41.10.330</t>
  </si>
  <si>
    <t>Poste telecônico reto em aço SAE 1010/1020 galvanizado a fogo, altura de 10,00 m... (11 metros)</t>
  </si>
  <si>
    <t>Sub- Total Item 2</t>
  </si>
  <si>
    <t>3</t>
  </si>
  <si>
    <t>ELÉTRICA E ILUMINAÇÃO (MERCADO)</t>
  </si>
  <si>
    <t>3.1</t>
  </si>
  <si>
    <t>MERCADO</t>
  </si>
  <si>
    <t>Fita Isolante Anti-chama 20mx19mm, 90°conforme norma ABNT NBR NM 60454-3-1 e IEC 60426.</t>
  </si>
  <si>
    <t>3.2</t>
  </si>
  <si>
    <t>Conector perfurante (CDP) condutor principal de até 25mm e derivação de 1,5mm até 10mm</t>
  </si>
  <si>
    <t>3.3</t>
  </si>
  <si>
    <t>Barramento Neutro 100A</t>
  </si>
  <si>
    <t>3.4</t>
  </si>
  <si>
    <t>Barramento Aterramento 100A</t>
  </si>
  <si>
    <t>3.5</t>
  </si>
  <si>
    <t>Plug Macho 2P +T 10A padrão ABNT</t>
  </si>
  <si>
    <t>3.6</t>
  </si>
  <si>
    <t>Tomada Fêmea 2P +T 10A padrão ABNT</t>
  </si>
  <si>
    <t>3.7</t>
  </si>
  <si>
    <t>Trilho Régua para Disjuntores</t>
  </si>
  <si>
    <t>3.8</t>
  </si>
  <si>
    <t>Mão de obra para instalações da elétrica e alvenaria (inclui mão de obra e material da mureta)</t>
  </si>
  <si>
    <t>3.9</t>
  </si>
  <si>
    <t>Caixa De Montagem 40x30x30 Painel Elétrico Quadro Comando</t>
  </si>
  <si>
    <t>3.10</t>
  </si>
  <si>
    <t>Padrão de Entrada</t>
  </si>
  <si>
    <t>3.11</t>
  </si>
  <si>
    <t>Caixa de Passagem concreto 40x40cm com tampa</t>
  </si>
  <si>
    <t>Sub- Total Item 3</t>
  </si>
  <si>
    <t>4</t>
  </si>
  <si>
    <t>LIMPEZA</t>
  </si>
  <si>
    <t>4.1</t>
  </si>
  <si>
    <t>55.01.020</t>
  </si>
  <si>
    <t>Limpeza Final da obra</t>
  </si>
  <si>
    <t>Sub- Total Item 4</t>
  </si>
  <si>
    <t>VALOR TOTAL DA EXECUÇÃO DE PROJETO</t>
  </si>
  <si>
    <t xml:space="preserve">         </t>
  </si>
  <si>
    <t>Mococa/SP, 28 de outubro de 2025</t>
  </si>
  <si>
    <t>Responsável Técnico</t>
  </si>
  <si>
    <t>Danilo de Lima</t>
  </si>
  <si>
    <t>CREA/SP 5069926321</t>
  </si>
  <si>
    <t xml:space="preserve">Vide Projeto (Praças a Receberem Benfeitorias) </t>
  </si>
  <si>
    <t>CRONOGRAMA FÍSICO FINANCEIRO</t>
  </si>
  <si>
    <t>Serviços</t>
  </si>
  <si>
    <t>Totais</t>
  </si>
  <si>
    <t>Execução de Substituição de Tecnologia e Materiais</t>
  </si>
  <si>
    <t>% Total:</t>
  </si>
  <si>
    <t>Valor Total:</t>
  </si>
  <si>
    <t>________________________________________</t>
  </si>
  <si>
    <t>Quadro de Composição do BDI</t>
  </si>
  <si>
    <t>OBJETO:</t>
  </si>
  <si>
    <t>LOCAL:</t>
  </si>
  <si>
    <t>VIDE PROJETO</t>
  </si>
  <si>
    <t>MUNICÍPIO</t>
  </si>
  <si>
    <t>MOCOCA/SP</t>
  </si>
  <si>
    <t>PROPONENTE:</t>
  </si>
  <si>
    <t>MUNICÍPIO DE MOCOCA</t>
  </si>
  <si>
    <t>Selecione na célula abaixo o tipo de obra do empreendimento:</t>
  </si>
  <si>
    <t>Construção e Manutenção de Estações e Redes de Distribuição de Energia Elétrica</t>
  </si>
  <si>
    <t>Conforme legislação tributária municipal, definir estimativa de percentual da base de cálculo para o ISS:</t>
  </si>
  <si>
    <t>Sobre a base de cálculo, definir a respectiva alíquota do ISS (entre 2% e 5%):</t>
  </si>
  <si>
    <t>Itens</t>
  </si>
  <si>
    <t>Siglas</t>
  </si>
  <si>
    <t>Preencher percentuais das parcelas do BDI</t>
  </si>
  <si>
    <t>Situação intervalo admissível</t>
  </si>
  <si>
    <t>1º Quartil</t>
  </si>
  <si>
    <t>Médio</t>
  </si>
  <si>
    <t>3º Quartil</t>
  </si>
  <si>
    <t>Administração Central</t>
  </si>
  <si>
    <t>AC</t>
  </si>
  <si>
    <t>-</t>
  </si>
  <si>
    <t>Seguro e Garantia</t>
  </si>
  <si>
    <t>SG</t>
  </si>
  <si>
    <t>Risco</t>
  </si>
  <si>
    <t>R</t>
  </si>
  <si>
    <t>Despesas Financeiras</t>
  </si>
  <si>
    <t>DF</t>
  </si>
  <si>
    <t>Lucro</t>
  </si>
  <si>
    <t>L</t>
  </si>
  <si>
    <t>Tributos (impostos COFINS 3%, e  PIS 0,65%)</t>
  </si>
  <si>
    <t>CP</t>
  </si>
  <si>
    <t>Tributos (ISS, variável de acordo com o município)</t>
  </si>
  <si>
    <t>ISS</t>
  </si>
  <si>
    <t>Tributos (Contribuição Previdenciária - 0% ou 4,50%, conforme Lei 12.844/2013 - Desoneração)</t>
  </si>
  <si>
    <t>CPRB</t>
  </si>
  <si>
    <t>Fórmula de BDI adotado conforme Acórdão TCU</t>
  </si>
  <si>
    <t>BDI PAD</t>
  </si>
  <si>
    <t>BDI SINAPI DESONERADO (A ser aplicado na Planilha Orçamentária)</t>
  </si>
  <si>
    <t>BDI DES</t>
  </si>
  <si>
    <t>Os valores de BDI foram calculados com o emprego da fórmula abaixo:</t>
  </si>
  <si>
    <t>MIN</t>
  </si>
  <si>
    <t>MED</t>
  </si>
  <si>
    <t>MAX</t>
  </si>
  <si>
    <t>Construção e Reforma de Edifícios</t>
  </si>
  <si>
    <t>Construção de Praças Urbanas, Rodovias, Ferrovias e recapeamento e pavimentação de vias urbanas</t>
  </si>
  <si>
    <t>Construção de Redes de Abastecimento de Água, Coleta de Esgoto</t>
  </si>
  <si>
    <t>Obras Portuárias, Marítimas e Fluviais</t>
  </si>
  <si>
    <t>Fornecimento de Materiais e Equipamentos</t>
  </si>
  <si>
    <t>Estudos e Projetos, Planos e Gerenciamento e outros correlatos</t>
  </si>
  <si>
    <t>Prefeitura Municipal de Mococa/SP</t>
  </si>
  <si>
    <t>ORÇAMENTOS</t>
  </si>
  <si>
    <t xml:space="preserve">Orçamento 1  </t>
  </si>
  <si>
    <t>Orçamento 2</t>
  </si>
  <si>
    <t>Orçamento 3</t>
  </si>
  <si>
    <t>Média Valor</t>
  </si>
  <si>
    <t>Item</t>
  </si>
  <si>
    <t>Mercado</t>
  </si>
  <si>
    <t>Descrição</t>
  </si>
  <si>
    <t>LP Engenharia</t>
  </si>
  <si>
    <t>Inhé Elétrica</t>
  </si>
  <si>
    <t>QS</t>
  </si>
  <si>
    <t>Caixa de derivação ou passagem, para cruzamento de duto, medindo 16 x 25 x 70 mm, com cruzadora</t>
  </si>
  <si>
    <t>Medição 1 - 30 Dias - Praça da Cidadania</t>
  </si>
  <si>
    <t>Medição 2 - 60 Dias - Praça Marechal Deodoro</t>
  </si>
  <si>
    <t>Medição 3 - 90 Dias - Praça Eptacio Pessoa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</si>
</sst>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R$&quot;\ #,##0.00;[Red]\-&quot;R$&quot;\ #,##0.00"/>
    <numFmt numFmtId="164" formatCode="#,##0.00&quot; &quot;;&quot; (&quot;#,##0.00&quot;)&quot;;&quot; -&quot;#&quot; &quot;;@&quot; &quot;"/>
    <numFmt numFmtId="165" formatCode="&quot;R$&quot;\ #,##0.00"/>
    <numFmt numFmtId="166" formatCode="dd\.mm\.yyyy"/>
    <numFmt numFmtId="167" formatCode="d\.m"/>
    <numFmt numFmtId="168" formatCode="_-&quot;R$&quot;* #,##0.00_-;\-&quot;R$&quot;* #,##0.00_-;_-&quot;R$&quot;* &quot;-&quot;??_-;_-@"/>
    <numFmt numFmtId="169" formatCode="_-&quot;R$&quot;\ * #,##0.00_-;\-&quot;R$&quot;\ * #,##0.00_-;_-&quot;R$&quot;\ * &quot;-&quot;??_-;_-@"/>
    <numFmt numFmtId="170" formatCode="_(&quot;R$ &quot;* #,##0.00_);_(&quot;R$ &quot;* \(#,##0.00\);_(&quot;R$ &quot;* &quot;-&quot;??_);_(@_)"/>
  </numFmts>
  <fonts count="22" x14ac:knownFonts="1">
    <font>
      <sz val="10"/>
      <color rgb="FF000000"/>
      <name val="Arial"/>
      <scheme val="minor"/>
    </font>
    <font>
      <b/>
      <sz val="12"/>
      <color theme="1"/>
      <name val="Arial"/>
    </font>
    <font>
      <sz val="10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sz val="11"/>
      <color rgb="FF000000"/>
      <name val="Arial"/>
    </font>
    <font>
      <sz val="8"/>
      <color theme="1"/>
      <name val="Arial"/>
    </font>
    <font>
      <sz val="10"/>
      <name val="Arial"/>
    </font>
    <font>
      <sz val="10"/>
      <color rgb="FF000000"/>
      <name val="Arial"/>
    </font>
    <font>
      <b/>
      <sz val="10"/>
      <color theme="1"/>
      <name val="Arial"/>
    </font>
    <font>
      <sz val="12"/>
      <color theme="1"/>
      <name val="Arial"/>
    </font>
    <font>
      <i/>
      <sz val="11"/>
      <color theme="1"/>
      <name val="Arial"/>
    </font>
    <font>
      <b/>
      <u/>
      <sz val="15"/>
      <color theme="1"/>
      <name val="Arial"/>
    </font>
    <font>
      <b/>
      <sz val="11"/>
      <color rgb="FF000000"/>
      <name val="Arial"/>
    </font>
    <font>
      <b/>
      <sz val="12"/>
      <color rgb="FF0000FF"/>
      <name val="Arial"/>
    </font>
    <font>
      <b/>
      <sz val="10"/>
      <color rgb="FF0000FF"/>
      <name val="Arial"/>
    </font>
    <font>
      <u/>
      <sz val="10"/>
      <color theme="1"/>
      <name val="Arial"/>
    </font>
    <font>
      <u/>
      <sz val="10"/>
      <color theme="1"/>
      <name val="Arial"/>
    </font>
    <font>
      <u/>
      <sz val="10"/>
      <color theme="1"/>
      <name val="Arial"/>
    </font>
    <font>
      <u/>
      <sz val="12"/>
      <color theme="1"/>
      <name val="Arial"/>
    </font>
    <font>
      <sz val="12"/>
      <color rgb="FF000000"/>
      <name val="Arial"/>
    </font>
    <font>
      <sz val="9"/>
      <color theme="1"/>
      <name val="Arial"/>
    </font>
  </fonts>
  <fills count="11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00CCFF"/>
        <bgColor rgb="FF00CC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92CDDC"/>
        <bgColor rgb="FF92CDDC"/>
      </patternFill>
    </fill>
    <fill>
      <patternFill patternType="solid">
        <fgColor rgb="FFBFBFBF"/>
        <bgColor rgb="FFBFBFBF"/>
      </patternFill>
    </fill>
    <fill>
      <patternFill patternType="solid">
        <fgColor rgb="FFDBE5F1"/>
        <bgColor rgb="FFDBE5F1"/>
      </patternFill>
    </fill>
    <fill>
      <patternFill patternType="solid">
        <fgColor rgb="FFC0C0C0"/>
        <bgColor rgb="FFC0C0C0"/>
      </patternFill>
    </fill>
    <fill>
      <patternFill patternType="solid">
        <fgColor rgb="FFD8D8D8"/>
        <bgColor rgb="FFD8D8D8"/>
      </patternFill>
    </fill>
  </fills>
  <borders count="5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4" fillId="3" borderId="2" xfId="0" quotePrefix="1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165" fontId="2" fillId="4" borderId="1" xfId="0" applyNumberFormat="1" applyFont="1" applyFill="1" applyBorder="1" applyAlignment="1">
      <alignment horizontal="center" vertical="center"/>
    </xf>
    <xf numFmtId="166" fontId="8" fillId="4" borderId="1" xfId="0" applyNumberFormat="1" applyFont="1" applyFill="1" applyBorder="1" applyAlignment="1">
      <alignment horizontal="left" vertical="center" wrapText="1"/>
    </xf>
    <xf numFmtId="165" fontId="4" fillId="3" borderId="9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8" fillId="4" borderId="1" xfId="0" applyFont="1" applyFill="1" applyBorder="1"/>
    <xf numFmtId="165" fontId="2" fillId="4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/>
    <xf numFmtId="165" fontId="4" fillId="3" borderId="16" xfId="0" applyNumberFormat="1" applyFont="1" applyFill="1" applyBorder="1" applyAlignment="1">
      <alignment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168" fontId="2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49" fontId="4" fillId="0" borderId="0" xfId="0" applyNumberFormat="1" applyFont="1" applyAlignment="1">
      <alignment vertical="center" wrapText="1"/>
    </xf>
    <xf numFmtId="8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0" fontId="2" fillId="4" borderId="1" xfId="0" applyNumberFormat="1" applyFont="1" applyFill="1" applyBorder="1"/>
    <xf numFmtId="10" fontId="9" fillId="4" borderId="1" xfId="0" applyNumberFormat="1" applyFont="1" applyFill="1" applyBorder="1"/>
    <xf numFmtId="169" fontId="2" fillId="7" borderId="1" xfId="0" applyNumberFormat="1" applyFont="1" applyFill="1" applyBorder="1" applyAlignment="1">
      <alignment horizontal="center"/>
    </xf>
    <xf numFmtId="169" fontId="2" fillId="7" borderId="1" xfId="0" applyNumberFormat="1" applyFont="1" applyFill="1" applyBorder="1"/>
    <xf numFmtId="169" fontId="9" fillId="7" borderId="1" xfId="0" applyNumberFormat="1" applyFont="1" applyFill="1" applyBorder="1"/>
    <xf numFmtId="0" fontId="3" fillId="0" borderId="0" xfId="0" applyFont="1"/>
    <xf numFmtId="0" fontId="1" fillId="6" borderId="1" xfId="0" applyFont="1" applyFill="1" applyBorder="1" applyAlignment="1">
      <alignment vertical="center"/>
    </xf>
    <xf numFmtId="10" fontId="1" fillId="4" borderId="1" xfId="0" applyNumberFormat="1" applyFont="1" applyFill="1" applyBorder="1" applyAlignment="1">
      <alignment vertical="center"/>
    </xf>
    <xf numFmtId="169" fontId="1" fillId="4" borderId="1" xfId="0" applyNumberFormat="1" applyFont="1" applyFill="1" applyBorder="1" applyAlignment="1">
      <alignment vertical="center"/>
    </xf>
    <xf numFmtId="165" fontId="2" fillId="0" borderId="0" xfId="0" applyNumberFormat="1" applyFont="1"/>
    <xf numFmtId="0" fontId="9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wrapText="1"/>
    </xf>
    <xf numFmtId="0" fontId="2" fillId="0" borderId="0" xfId="0" applyFont="1"/>
    <xf numFmtId="0" fontId="13" fillId="0" borderId="30" xfId="0" applyFont="1" applyBorder="1"/>
    <xf numFmtId="0" fontId="13" fillId="0" borderId="32" xfId="0" applyFont="1" applyBorder="1"/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4" fontId="9" fillId="0" borderId="44" xfId="0" applyNumberFormat="1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2" fillId="0" borderId="3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0" fontId="2" fillId="8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10" fontId="2" fillId="0" borderId="23" xfId="0" applyNumberFormat="1" applyFont="1" applyBorder="1" applyAlignment="1">
      <alignment horizontal="center" vertical="center"/>
    </xf>
    <xf numFmtId="10" fontId="2" fillId="0" borderId="46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left" wrapText="1"/>
    </xf>
    <xf numFmtId="10" fontId="2" fillId="0" borderId="1" xfId="0" applyNumberFormat="1" applyFont="1" applyBorder="1" applyAlignment="1">
      <alignment horizontal="center" vertical="center"/>
    </xf>
    <xf numFmtId="10" fontId="2" fillId="9" borderId="1" xfId="0" applyNumberFormat="1" applyFont="1" applyFill="1" applyBorder="1" applyAlignment="1">
      <alignment horizontal="center" vertical="center"/>
    </xf>
    <xf numFmtId="10" fontId="2" fillId="0" borderId="47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 wrapText="1"/>
    </xf>
    <xf numFmtId="10" fontId="2" fillId="0" borderId="47" xfId="0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horizontal="left" wrapText="1"/>
    </xf>
    <xf numFmtId="0" fontId="2" fillId="0" borderId="23" xfId="0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10" fontId="14" fillId="0" borderId="51" xfId="0" applyNumberFormat="1" applyFont="1" applyBorder="1" applyAlignment="1">
      <alignment horizontal="center" vertical="center"/>
    </xf>
    <xf numFmtId="4" fontId="9" fillId="0" borderId="52" xfId="0" applyNumberFormat="1" applyFont="1" applyBorder="1" applyAlignment="1">
      <alignment horizontal="center" vertical="center"/>
    </xf>
    <xf numFmtId="2" fontId="15" fillId="0" borderId="53" xfId="0" applyNumberFormat="1" applyFont="1" applyBorder="1" applyAlignment="1">
      <alignment horizontal="center" vertical="center"/>
    </xf>
    <xf numFmtId="2" fontId="15" fillId="0" borderId="54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top"/>
    </xf>
    <xf numFmtId="0" fontId="17" fillId="0" borderId="11" xfId="0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0" fontId="15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0" fillId="0" borderId="0" xfId="0" applyFont="1"/>
    <xf numFmtId="0" fontId="20" fillId="0" borderId="0" xfId="0" applyFont="1" applyAlignment="1">
      <alignment wrapText="1"/>
    </xf>
    <xf numFmtId="0" fontId="1" fillId="10" borderId="1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 wrapText="1"/>
    </xf>
    <xf numFmtId="165" fontId="2" fillId="0" borderId="12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right" vertical="center"/>
    </xf>
    <xf numFmtId="0" fontId="2" fillId="0" borderId="1" xfId="0" applyFont="1" applyBorder="1"/>
    <xf numFmtId="165" fontId="2" fillId="0" borderId="1" xfId="0" applyNumberFormat="1" applyFont="1" applyBorder="1" applyAlignment="1">
      <alignment horizontal="center"/>
    </xf>
    <xf numFmtId="165" fontId="9" fillId="0" borderId="1" xfId="0" applyNumberFormat="1" applyFont="1" applyBorder="1"/>
    <xf numFmtId="165" fontId="9" fillId="0" borderId="1" xfId="0" applyNumberFormat="1" applyFont="1" applyBorder="1" applyAlignment="1">
      <alignment horizontal="right"/>
    </xf>
    <xf numFmtId="164" fontId="2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168" fontId="9" fillId="0" borderId="0" xfId="0" applyNumberFormat="1" applyFont="1" applyAlignment="1">
      <alignment vertical="center"/>
    </xf>
    <xf numFmtId="0" fontId="9" fillId="6" borderId="1" xfId="0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/>
    <xf numFmtId="0" fontId="2" fillId="0" borderId="10" xfId="0" applyFont="1" applyBorder="1" applyAlignment="1">
      <alignment horizontal="center" vertical="center"/>
    </xf>
    <xf numFmtId="0" fontId="7" fillId="0" borderId="11" xfId="0" applyFont="1" applyBorder="1"/>
    <xf numFmtId="0" fontId="7" fillId="0" borderId="12" xfId="0" applyFont="1" applyBorder="1"/>
    <xf numFmtId="0" fontId="4" fillId="3" borderId="20" xfId="0" applyFont="1" applyFill="1" applyBorder="1" applyAlignment="1">
      <alignment horizontal="center" vertical="center" wrapText="1"/>
    </xf>
    <xf numFmtId="0" fontId="7" fillId="0" borderId="7" xfId="0" applyFont="1" applyBorder="1"/>
    <xf numFmtId="0" fontId="7" fillId="0" borderId="8" xfId="0" applyFont="1" applyBorder="1"/>
    <xf numFmtId="0" fontId="4" fillId="3" borderId="13" xfId="0" applyFont="1" applyFill="1" applyBorder="1" applyAlignment="1">
      <alignment horizontal="center" vertical="center" wrapText="1"/>
    </xf>
    <xf numFmtId="0" fontId="7" fillId="0" borderId="14" xfId="0" applyFont="1" applyBorder="1"/>
    <xf numFmtId="0" fontId="7" fillId="0" borderId="15" xfId="0" applyFont="1" applyBorder="1"/>
    <xf numFmtId="0" fontId="4" fillId="2" borderId="10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49" fontId="4" fillId="0" borderId="0" xfId="0" applyNumberFormat="1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7" fillId="0" borderId="18" xfId="0" applyFont="1" applyBorder="1"/>
    <xf numFmtId="0" fontId="7" fillId="0" borderId="19" xfId="0" applyFont="1" applyBorder="1"/>
    <xf numFmtId="0" fontId="4" fillId="3" borderId="3" xfId="0" applyFont="1" applyFill="1" applyBorder="1" applyAlignment="1">
      <alignment horizontal="center" vertical="center" wrapText="1"/>
    </xf>
    <xf numFmtId="0" fontId="7" fillId="0" borderId="4" xfId="0" applyFont="1" applyBorder="1"/>
    <xf numFmtId="0" fontId="7" fillId="0" borderId="5" xfId="0" applyFont="1" applyBorder="1"/>
    <xf numFmtId="0" fontId="4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9" fillId="6" borderId="23" xfId="0" applyFont="1" applyFill="1" applyBorder="1" applyAlignment="1">
      <alignment horizontal="center" wrapText="1"/>
    </xf>
    <xf numFmtId="0" fontId="7" fillId="0" borderId="24" xfId="0" applyFont="1" applyBorder="1"/>
    <xf numFmtId="0" fontId="2" fillId="0" borderId="0" xfId="0" applyFont="1" applyAlignment="1">
      <alignment horizontal="left" vertical="center" wrapText="1"/>
    </xf>
    <xf numFmtId="170" fontId="9" fillId="8" borderId="39" xfId="0" applyNumberFormat="1" applyFont="1" applyFill="1" applyBorder="1" applyAlignment="1">
      <alignment horizontal="left"/>
    </xf>
    <xf numFmtId="0" fontId="7" fillId="0" borderId="34" xfId="0" applyFont="1" applyBorder="1"/>
    <xf numFmtId="0" fontId="7" fillId="0" borderId="35" xfId="0" applyFont="1" applyBorder="1"/>
    <xf numFmtId="0" fontId="2" fillId="0" borderId="36" xfId="0" applyFont="1" applyBorder="1" applyAlignment="1">
      <alignment horizontal="left" wrapText="1"/>
    </xf>
    <xf numFmtId="0" fontId="7" fillId="0" borderId="37" xfId="0" applyFont="1" applyBorder="1"/>
    <xf numFmtId="0" fontId="7" fillId="0" borderId="40" xfId="0" applyFont="1" applyBorder="1"/>
    <xf numFmtId="10" fontId="2" fillId="8" borderId="41" xfId="0" applyNumberFormat="1" applyFont="1" applyFill="1" applyBorder="1" applyAlignment="1">
      <alignment horizontal="center"/>
    </xf>
    <xf numFmtId="0" fontId="7" fillId="0" borderId="38" xfId="0" applyFont="1" applyBorder="1"/>
    <xf numFmtId="0" fontId="2" fillId="0" borderId="39" xfId="0" applyFont="1" applyBorder="1" applyAlignment="1">
      <alignment horizontal="left"/>
    </xf>
    <xf numFmtId="0" fontId="7" fillId="0" borderId="42" xfId="0" applyFont="1" applyBorder="1"/>
    <xf numFmtId="10" fontId="2" fillId="8" borderId="33" xfId="0" applyNumberFormat="1" applyFont="1" applyFill="1" applyBorder="1" applyAlignment="1">
      <alignment horizontal="center"/>
    </xf>
    <xf numFmtId="0" fontId="16" fillId="0" borderId="10" xfId="0" applyFont="1" applyBorder="1" applyAlignment="1">
      <alignment horizontal="center" vertical="top"/>
    </xf>
    <xf numFmtId="0" fontId="19" fillId="0" borderId="10" xfId="0" applyFont="1" applyBorder="1" applyAlignment="1">
      <alignment horizontal="left" vertical="top" wrapText="1"/>
    </xf>
    <xf numFmtId="0" fontId="2" fillId="8" borderId="33" xfId="0" applyFont="1" applyFill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25" xfId="0" applyFont="1" applyBorder="1" applyAlignment="1">
      <alignment horizontal="left" vertical="center"/>
    </xf>
    <xf numFmtId="0" fontId="7" fillId="0" borderId="29" xfId="0" applyFont="1" applyBorder="1"/>
    <xf numFmtId="0" fontId="5" fillId="0" borderId="26" xfId="0" applyFont="1" applyBorder="1" applyAlignment="1">
      <alignment horizontal="left" vertical="center" wrapText="1"/>
    </xf>
    <xf numFmtId="0" fontId="7" fillId="0" borderId="27" xfId="0" applyFont="1" applyBorder="1"/>
    <xf numFmtId="0" fontId="7" fillId="0" borderId="28" xfId="0" applyFont="1" applyBorder="1"/>
    <xf numFmtId="0" fontId="7" fillId="0" borderId="17" xfId="0" applyFont="1" applyBorder="1"/>
    <xf numFmtId="0" fontId="2" fillId="8" borderId="10" xfId="0" applyFont="1" applyFill="1" applyBorder="1" applyAlignment="1">
      <alignment horizontal="left" wrapText="1"/>
    </xf>
    <xf numFmtId="0" fontId="7" fillId="0" borderId="31" xfId="0" applyFont="1" applyBorder="1"/>
    <xf numFmtId="0" fontId="9" fillId="0" borderId="0" xfId="0" applyFont="1" applyAlignment="1">
      <alignment horizontal="center" vertical="center"/>
    </xf>
    <xf numFmtId="0" fontId="1" fillId="10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008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customschemas.google.com/relationships/workbookmetadata" Target="metadata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2809875</xdr:colOff>
      <xdr:row>29</xdr:row>
      <xdr:rowOff>133350</xdr:rowOff>
    </xdr:from>
    <xdr:ext cx="401002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2533650</xdr:colOff>
      <xdr:row>25</xdr:row>
      <xdr:rowOff>123825</xdr:rowOff>
    </xdr:from>
    <xdr:ext cx="424815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4200525" y="4286250"/>
          <a:ext cx="4248150" cy="38100"/>
          <a:chOff x="3221925" y="3780000"/>
          <a:chExt cx="424815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CxnSpPr/>
        </xdr:nvCxnSpPr>
        <xdr:spPr>
          <a:xfrm>
            <a:off x="3221925" y="3780000"/>
            <a:ext cx="424815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ia\meus%20documen\2004\24001_Pedagio%20km%2026\Planilhas\2400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essandra\trabalho\TRABALHO\EXCEL\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ral"/>
      <sheetName val="Resumo Diferença"/>
      <sheetName val="Resumo"/>
      <sheetName val="BDI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_O_"/>
      <sheetName val="M.O."/>
      <sheetName val="Encargos Sociais"/>
      <sheetName val="BDI"/>
      <sheetName val="Esquadrias"/>
      <sheetName val="Plan"/>
      <sheetName val="EstConFund"/>
      <sheetName val="EstConElev"/>
      <sheetName val="Par"/>
      <sheetName val="Pisocon"/>
      <sheetName val="AcabPar"/>
      <sheetName val="AcabPiso"/>
      <sheetName val="AcabForro"/>
      <sheetName val="Resumo Estrutura"/>
      <sheetName val="Estrutura - Vigas mold in-loco"/>
      <sheetName val="Estrutura - Lajes"/>
      <sheetName val="Estrutura - Cimbramento"/>
      <sheetName val="Estrutura - Escadas"/>
      <sheetName val="Estrutura - Pilar"/>
      <sheetName val="M_O_1"/>
      <sheetName val="Encargos_Sociais"/>
      <sheetName val="Resumo_Estrutura"/>
      <sheetName val="Estrutura_-_Vigas_mold_in-loco"/>
      <sheetName val="Estrutura_-_Lajes"/>
      <sheetName val="Estrutura_-_Cimbramento"/>
      <sheetName val="Estrutura_-_Escadas"/>
      <sheetName val="Estrutura_-_Pilar"/>
      <sheetName val="P   CARGOS SAL CARAJAS "/>
      <sheetName val=""/>
      <sheetName val="M_O_2"/>
      <sheetName val="Encargos_Sociais1"/>
      <sheetName val="Resumo_Estrutura1"/>
      <sheetName val="Estrutura_-_Vigas_mold_in-loco1"/>
      <sheetName val="Estrutura_-_Lajes1"/>
      <sheetName val="Estrutura_-_Cimbramento1"/>
      <sheetName val="Estrutura_-_Escadas1"/>
      <sheetName val="Estrutura_-_Pilar1"/>
      <sheetName val="P___CARGOS_SAL_CARAJAS_"/>
      <sheetName val="M_O_3"/>
      <sheetName val="Encargos_Sociais2"/>
      <sheetName val="Resumo_Estrutura2"/>
      <sheetName val="Estrutura_-_Vigas_mold_in-loco2"/>
      <sheetName val="Estrutura_-_Lajes2"/>
      <sheetName val="Estrutura_-_Cimbramento2"/>
      <sheetName val="Estrutura_-_Escadas2"/>
      <sheetName val="Estrutura_-_Pilar2"/>
      <sheetName val="P___CARGOS_SAL_CARAJAS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workbookViewId="0">
      <selection activeCell="F29" sqref="F29"/>
    </sheetView>
  </sheetViews>
  <sheetFormatPr defaultColWidth="12.5703125" defaultRowHeight="15" customHeight="1" x14ac:dyDescent="0.2"/>
  <cols>
    <col min="1" max="1" width="13.7109375" customWidth="1"/>
    <col min="2" max="2" width="14.5703125" customWidth="1"/>
    <col min="3" max="3" width="10.85546875" customWidth="1"/>
    <col min="4" max="4" width="87.5703125" customWidth="1"/>
    <col min="5" max="5" width="6.85546875" customWidth="1"/>
    <col min="6" max="6" width="9" customWidth="1"/>
    <col min="7" max="8" width="14.85546875" customWidth="1"/>
    <col min="9" max="9" width="20.42578125" customWidth="1"/>
    <col min="10" max="10" width="9.140625" customWidth="1"/>
    <col min="11" max="11" width="10.85546875" customWidth="1"/>
    <col min="12" max="12" width="11.140625" customWidth="1"/>
    <col min="13" max="13" width="13.7109375" customWidth="1"/>
    <col min="14" max="26" width="9.140625" customWidth="1"/>
  </cols>
  <sheetData>
    <row r="1" spans="1:26" ht="12.75" customHeight="1" x14ac:dyDescent="0.2">
      <c r="A1" s="152" t="s">
        <v>0</v>
      </c>
      <c r="B1" s="129"/>
      <c r="C1" s="129"/>
      <c r="D1" s="129"/>
      <c r="E1" s="129"/>
      <c r="F1" s="129"/>
      <c r="G1" s="129"/>
      <c r="H1" s="129"/>
      <c r="I1" s="12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1"/>
      <c r="C2" s="1"/>
      <c r="D2" s="1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3" t="s">
        <v>1</v>
      </c>
      <c r="B3" s="1"/>
      <c r="C3" s="1"/>
      <c r="D3" s="153"/>
      <c r="E3" s="129"/>
      <c r="F3" s="129"/>
      <c r="G3" s="129"/>
      <c r="H3" s="129"/>
      <c r="I3" s="12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3" t="s">
        <v>2</v>
      </c>
      <c r="B4" s="2"/>
      <c r="C4" s="2"/>
      <c r="D4" s="2" t="s">
        <v>3</v>
      </c>
      <c r="E4" s="4"/>
      <c r="F4" s="4"/>
      <c r="G4" s="4"/>
      <c r="H4" s="4"/>
      <c r="I4" s="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3" t="s">
        <v>4</v>
      </c>
      <c r="B5" s="2"/>
      <c r="C5" s="2"/>
      <c r="D5" s="2" t="s">
        <v>5</v>
      </c>
      <c r="E5" s="4"/>
      <c r="F5" s="4"/>
      <c r="G5" s="4"/>
      <c r="H5" s="4"/>
      <c r="I5" s="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3" t="s">
        <v>6</v>
      </c>
      <c r="B6" s="2"/>
      <c r="C6" s="2"/>
      <c r="D6" s="2" t="s">
        <v>7</v>
      </c>
      <c r="E6" s="4"/>
      <c r="F6" s="4"/>
      <c r="G6" s="4"/>
      <c r="H6" s="4"/>
      <c r="I6" s="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54" t="s">
        <v>8</v>
      </c>
      <c r="B7" s="129"/>
      <c r="C7" s="6"/>
      <c r="D7" s="7" t="s">
        <v>9</v>
      </c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6" t="s">
        <v>10</v>
      </c>
      <c r="B8" s="6"/>
      <c r="C8" s="6"/>
      <c r="D8" s="7" t="s">
        <v>11</v>
      </c>
      <c r="E8" s="6"/>
      <c r="F8" s="6"/>
      <c r="G8" s="6"/>
      <c r="H8" s="6"/>
      <c r="I8" s="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6"/>
      <c r="B9" s="6"/>
      <c r="C9" s="6"/>
      <c r="D9" s="8">
        <f>BDI!D27</f>
        <v>0.245</v>
      </c>
      <c r="E9" s="3"/>
      <c r="F9" s="3"/>
      <c r="G9" s="3"/>
      <c r="H9" s="3"/>
      <c r="I9" s="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6"/>
      <c r="B10" s="6"/>
      <c r="C10" s="6"/>
      <c r="D10" s="3"/>
      <c r="E10" s="3"/>
      <c r="F10" s="3"/>
      <c r="G10" s="3"/>
      <c r="H10" s="3"/>
      <c r="I10" s="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50" t="s">
        <v>12</v>
      </c>
      <c r="B11" s="129"/>
      <c r="C11" s="129"/>
      <c r="D11" s="129"/>
      <c r="E11" s="129"/>
      <c r="F11" s="129"/>
      <c r="G11" s="129"/>
      <c r="H11" s="129"/>
      <c r="I11" s="12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55" t="s">
        <v>13</v>
      </c>
      <c r="B12" s="129"/>
      <c r="C12" s="129"/>
      <c r="D12" s="129"/>
      <c r="E12" s="129"/>
      <c r="F12" s="129"/>
      <c r="G12" s="129"/>
      <c r="H12" s="129"/>
      <c r="I12" s="12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50" t="s">
        <v>14</v>
      </c>
      <c r="B13" s="129"/>
      <c r="C13" s="129"/>
      <c r="D13" s="129"/>
      <c r="E13" s="129"/>
      <c r="F13" s="129"/>
      <c r="G13" s="129"/>
      <c r="H13" s="129"/>
      <c r="I13" s="129"/>
      <c r="J13" s="1"/>
      <c r="K13" s="9"/>
      <c r="L13" s="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10" t="s">
        <v>15</v>
      </c>
      <c r="B14" s="10" t="s">
        <v>16</v>
      </c>
      <c r="C14" s="10" t="s">
        <v>17</v>
      </c>
      <c r="D14" s="10" t="s">
        <v>18</v>
      </c>
      <c r="E14" s="10" t="s">
        <v>19</v>
      </c>
      <c r="F14" s="10" t="s">
        <v>20</v>
      </c>
      <c r="G14" s="10" t="s">
        <v>21</v>
      </c>
      <c r="H14" s="10" t="s">
        <v>22</v>
      </c>
      <c r="I14" s="10" t="s">
        <v>23</v>
      </c>
      <c r="J14" s="1"/>
      <c r="K14" s="11"/>
      <c r="L14" s="12"/>
      <c r="M14" s="13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14" t="s">
        <v>24</v>
      </c>
      <c r="B15" s="146" t="s">
        <v>25</v>
      </c>
      <c r="C15" s="147"/>
      <c r="D15" s="147"/>
      <c r="E15" s="147"/>
      <c r="F15" s="147"/>
      <c r="G15" s="147"/>
      <c r="H15" s="147"/>
      <c r="I15" s="148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">
      <c r="A16" s="15" t="s">
        <v>26</v>
      </c>
      <c r="B16" s="15" t="s">
        <v>27</v>
      </c>
      <c r="C16" s="15" t="s">
        <v>28</v>
      </c>
      <c r="D16" s="16" t="s">
        <v>29</v>
      </c>
      <c r="E16" s="15" t="s">
        <v>30</v>
      </c>
      <c r="F16" s="15">
        <v>3</v>
      </c>
      <c r="G16" s="17">
        <v>1757.15</v>
      </c>
      <c r="H16" s="17">
        <f>(((G16*D9)+G16))</f>
        <v>2187.65175</v>
      </c>
      <c r="I16" s="17">
        <f t="shared" ref="I16:I17" si="0">F16*H16</f>
        <v>6562.95525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5" t="s">
        <v>31</v>
      </c>
      <c r="B17" s="15" t="s">
        <v>27</v>
      </c>
      <c r="C17" s="18" t="s">
        <v>32</v>
      </c>
      <c r="D17" s="16" t="s">
        <v>33</v>
      </c>
      <c r="E17" s="15" t="s">
        <v>34</v>
      </c>
      <c r="F17" s="15">
        <v>9</v>
      </c>
      <c r="G17" s="17">
        <v>904.29</v>
      </c>
      <c r="H17" s="17">
        <f>(((G17*$D$9)+G17))</f>
        <v>1125.84105</v>
      </c>
      <c r="I17" s="17">
        <f t="shared" si="0"/>
        <v>10132.569449999999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149" t="s">
        <v>35</v>
      </c>
      <c r="B18" s="134"/>
      <c r="C18" s="134"/>
      <c r="D18" s="134"/>
      <c r="E18" s="134"/>
      <c r="F18" s="134"/>
      <c r="G18" s="134"/>
      <c r="H18" s="135"/>
      <c r="I18" s="19">
        <f>SUM(I16:I17)</f>
        <v>16695.524699999998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">
      <c r="A19" s="151"/>
      <c r="B19" s="131"/>
      <c r="C19" s="131"/>
      <c r="D19" s="131"/>
      <c r="E19" s="131"/>
      <c r="F19" s="131"/>
      <c r="G19" s="131"/>
      <c r="H19" s="131"/>
      <c r="I19" s="13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20" t="s">
        <v>36</v>
      </c>
      <c r="B20" s="149" t="s">
        <v>37</v>
      </c>
      <c r="C20" s="134"/>
      <c r="D20" s="134"/>
      <c r="E20" s="134"/>
      <c r="F20" s="134"/>
      <c r="G20" s="134"/>
      <c r="H20" s="134"/>
      <c r="I20" s="135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">
      <c r="A21" s="21" t="s">
        <v>38</v>
      </c>
      <c r="B21" s="15" t="s">
        <v>27</v>
      </c>
      <c r="C21" s="22" t="s">
        <v>39</v>
      </c>
      <c r="D21" s="16" t="s">
        <v>40</v>
      </c>
      <c r="E21" s="15" t="s">
        <v>41</v>
      </c>
      <c r="F21" s="15">
        <v>780.5</v>
      </c>
      <c r="G21" s="17">
        <v>88.11</v>
      </c>
      <c r="H21" s="17">
        <f t="shared" ref="H21:H46" si="1">(((G21*$D$9)+G21))</f>
        <v>109.69695</v>
      </c>
      <c r="I21" s="17">
        <f t="shared" ref="I21:I46" si="2">F21*H21</f>
        <v>85618.469475000005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21" t="s">
        <v>42</v>
      </c>
      <c r="B22" s="15" t="s">
        <v>27</v>
      </c>
      <c r="C22" s="23" t="s">
        <v>43</v>
      </c>
      <c r="D22" s="16" t="s">
        <v>44</v>
      </c>
      <c r="E22" s="15" t="s">
        <v>41</v>
      </c>
      <c r="F22" s="15">
        <f>F21</f>
        <v>780.5</v>
      </c>
      <c r="G22" s="17">
        <v>21.19</v>
      </c>
      <c r="H22" s="17">
        <f t="shared" si="1"/>
        <v>26.381550000000001</v>
      </c>
      <c r="I22" s="17">
        <f t="shared" si="2"/>
        <v>20590.799774999999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3" customHeight="1" x14ac:dyDescent="0.2">
      <c r="A23" s="21" t="s">
        <v>45</v>
      </c>
      <c r="B23" s="15" t="s">
        <v>27</v>
      </c>
      <c r="C23" s="23" t="s">
        <v>46</v>
      </c>
      <c r="D23" s="16" t="s">
        <v>226</v>
      </c>
      <c r="E23" s="15" t="s">
        <v>30</v>
      </c>
      <c r="F23" s="15">
        <v>5</v>
      </c>
      <c r="G23" s="17">
        <v>235.04</v>
      </c>
      <c r="H23" s="17">
        <f t="shared" si="1"/>
        <v>292.62479999999999</v>
      </c>
      <c r="I23" s="17">
        <f t="shared" si="2"/>
        <v>1463.124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3" customHeight="1" x14ac:dyDescent="0.2">
      <c r="A24" s="21" t="s">
        <v>47</v>
      </c>
      <c r="B24" s="15" t="s">
        <v>48</v>
      </c>
      <c r="C24" s="23" t="s">
        <v>49</v>
      </c>
      <c r="D24" s="16" t="s">
        <v>50</v>
      </c>
      <c r="E24" s="15" t="s">
        <v>30</v>
      </c>
      <c r="F24" s="15">
        <v>199</v>
      </c>
      <c r="G24" s="17">
        <v>82.3</v>
      </c>
      <c r="H24" s="17">
        <f t="shared" si="1"/>
        <v>102.4635</v>
      </c>
      <c r="I24" s="17">
        <f t="shared" si="2"/>
        <v>20390.236499999999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2">
      <c r="A25" s="21" t="s">
        <v>51</v>
      </c>
      <c r="B25" s="15" t="s">
        <v>27</v>
      </c>
      <c r="C25" s="24" t="s">
        <v>52</v>
      </c>
      <c r="D25" s="25" t="s">
        <v>53</v>
      </c>
      <c r="E25" s="15" t="s">
        <v>30</v>
      </c>
      <c r="F25" s="15">
        <v>177</v>
      </c>
      <c r="G25" s="26">
        <v>197.74</v>
      </c>
      <c r="H25" s="17">
        <f t="shared" si="1"/>
        <v>246.18630000000002</v>
      </c>
      <c r="I25" s="17">
        <f t="shared" si="2"/>
        <v>43574.975100000003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2">
      <c r="A26" s="21" t="s">
        <v>54</v>
      </c>
      <c r="B26" s="15" t="s">
        <v>27</v>
      </c>
      <c r="C26" s="24" t="s">
        <v>55</v>
      </c>
      <c r="D26" s="16" t="s">
        <v>56</v>
      </c>
      <c r="E26" s="15" t="s">
        <v>30</v>
      </c>
      <c r="F26" s="15">
        <v>177</v>
      </c>
      <c r="G26" s="26">
        <v>9.3000000000000007</v>
      </c>
      <c r="H26" s="17">
        <f t="shared" si="1"/>
        <v>11.578500000000002</v>
      </c>
      <c r="I26" s="17">
        <f t="shared" si="2"/>
        <v>2049.3945000000003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2">
      <c r="A27" s="21" t="s">
        <v>57</v>
      </c>
      <c r="B27" s="15" t="s">
        <v>27</v>
      </c>
      <c r="C27" s="24" t="s">
        <v>58</v>
      </c>
      <c r="D27" s="16" t="s">
        <v>59</v>
      </c>
      <c r="E27" s="15" t="s">
        <v>30</v>
      </c>
      <c r="F27" s="15">
        <v>177</v>
      </c>
      <c r="G27" s="26">
        <v>31.65</v>
      </c>
      <c r="H27" s="17">
        <f t="shared" si="1"/>
        <v>39.404249999999998</v>
      </c>
      <c r="I27" s="17">
        <f t="shared" si="2"/>
        <v>6974.5522499999997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2">
      <c r="A28" s="21" t="s">
        <v>60</v>
      </c>
      <c r="B28" s="15" t="s">
        <v>27</v>
      </c>
      <c r="C28" s="27" t="s">
        <v>61</v>
      </c>
      <c r="D28" s="16" t="s">
        <v>62</v>
      </c>
      <c r="E28" s="15" t="s">
        <v>30</v>
      </c>
      <c r="F28" s="15">
        <v>12</v>
      </c>
      <c r="G28" s="26">
        <v>171.91</v>
      </c>
      <c r="H28" s="17">
        <f t="shared" si="1"/>
        <v>214.02795</v>
      </c>
      <c r="I28" s="17">
        <f t="shared" si="2"/>
        <v>2568.3353999999999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2">
      <c r="A29" s="21" t="s">
        <v>63</v>
      </c>
      <c r="B29" s="15" t="s">
        <v>27</v>
      </c>
      <c r="C29" s="27" t="s">
        <v>64</v>
      </c>
      <c r="D29" s="16" t="s">
        <v>65</v>
      </c>
      <c r="E29" s="15" t="s">
        <v>30</v>
      </c>
      <c r="F29" s="15">
        <v>5</v>
      </c>
      <c r="G29" s="26">
        <v>212.57</v>
      </c>
      <c r="H29" s="17">
        <f t="shared" si="1"/>
        <v>264.64965000000001</v>
      </c>
      <c r="I29" s="17">
        <f t="shared" si="2"/>
        <v>1323.2482500000001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2">
      <c r="A30" s="21" t="s">
        <v>66</v>
      </c>
      <c r="B30" s="15" t="s">
        <v>27</v>
      </c>
      <c r="C30" s="27" t="s">
        <v>67</v>
      </c>
      <c r="D30" s="16" t="s">
        <v>68</v>
      </c>
      <c r="E30" s="15" t="s">
        <v>30</v>
      </c>
      <c r="F30" s="15">
        <v>11</v>
      </c>
      <c r="G30" s="26">
        <v>152.27000000000001</v>
      </c>
      <c r="H30" s="17">
        <f t="shared" si="1"/>
        <v>189.57615000000001</v>
      </c>
      <c r="I30" s="17">
        <f t="shared" si="2"/>
        <v>2085.3376499999999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2">
      <c r="A31" s="21" t="s">
        <v>69</v>
      </c>
      <c r="B31" s="15" t="s">
        <v>27</v>
      </c>
      <c r="C31" s="27" t="s">
        <v>70</v>
      </c>
      <c r="D31" s="16" t="s">
        <v>71</v>
      </c>
      <c r="E31" s="15" t="s">
        <v>72</v>
      </c>
      <c r="F31" s="15">
        <v>2223</v>
      </c>
      <c r="G31" s="26">
        <v>4.71</v>
      </c>
      <c r="H31" s="17">
        <f t="shared" si="1"/>
        <v>5.86395</v>
      </c>
      <c r="I31" s="17">
        <f t="shared" si="2"/>
        <v>13035.56085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21" t="s">
        <v>73</v>
      </c>
      <c r="B32" s="15" t="s">
        <v>27</v>
      </c>
      <c r="C32" s="27" t="s">
        <v>74</v>
      </c>
      <c r="D32" s="16" t="s">
        <v>75</v>
      </c>
      <c r="E32" s="15" t="s">
        <v>72</v>
      </c>
      <c r="F32" s="15">
        <v>990</v>
      </c>
      <c r="G32" s="26">
        <v>7.36</v>
      </c>
      <c r="H32" s="17">
        <f t="shared" si="1"/>
        <v>9.1631999999999998</v>
      </c>
      <c r="I32" s="17">
        <f t="shared" si="2"/>
        <v>9071.5679999999993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21" t="s">
        <v>76</v>
      </c>
      <c r="B33" s="15" t="s">
        <v>27</v>
      </c>
      <c r="C33" s="27" t="s">
        <v>77</v>
      </c>
      <c r="D33" s="16" t="s">
        <v>78</v>
      </c>
      <c r="E33" s="15" t="s">
        <v>72</v>
      </c>
      <c r="F33" s="15">
        <v>1570</v>
      </c>
      <c r="G33" s="26">
        <v>9.93</v>
      </c>
      <c r="H33" s="17">
        <f t="shared" si="1"/>
        <v>12.36285</v>
      </c>
      <c r="I33" s="17">
        <f t="shared" si="2"/>
        <v>19409.674500000001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21" t="s">
        <v>79</v>
      </c>
      <c r="B34" s="15" t="s">
        <v>27</v>
      </c>
      <c r="C34" s="27" t="s">
        <v>80</v>
      </c>
      <c r="D34" s="16" t="s">
        <v>81</v>
      </c>
      <c r="E34" s="15" t="s">
        <v>72</v>
      </c>
      <c r="F34" s="15">
        <v>1840</v>
      </c>
      <c r="G34" s="26">
        <v>14.3</v>
      </c>
      <c r="H34" s="17">
        <f t="shared" si="1"/>
        <v>17.8035</v>
      </c>
      <c r="I34" s="17">
        <f t="shared" si="2"/>
        <v>32758.44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21" t="s">
        <v>82</v>
      </c>
      <c r="B35" s="15" t="s">
        <v>27</v>
      </c>
      <c r="C35" s="27" t="s">
        <v>83</v>
      </c>
      <c r="D35" s="16" t="s">
        <v>84</v>
      </c>
      <c r="E35" s="15" t="s">
        <v>72</v>
      </c>
      <c r="F35" s="28">
        <v>2230</v>
      </c>
      <c r="G35" s="26">
        <v>7.19</v>
      </c>
      <c r="H35" s="17">
        <f t="shared" si="1"/>
        <v>8.951550000000001</v>
      </c>
      <c r="I35" s="17">
        <f t="shared" si="2"/>
        <v>19961.956500000004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21" t="s">
        <v>85</v>
      </c>
      <c r="B36" s="15" t="s">
        <v>27</v>
      </c>
      <c r="C36" s="27" t="s">
        <v>86</v>
      </c>
      <c r="D36" s="16" t="s">
        <v>87</v>
      </c>
      <c r="E36" s="15" t="s">
        <v>72</v>
      </c>
      <c r="F36" s="15">
        <v>0</v>
      </c>
      <c r="G36" s="26">
        <v>8.1999999999999993</v>
      </c>
      <c r="H36" s="17">
        <f t="shared" si="1"/>
        <v>10.209</v>
      </c>
      <c r="I36" s="17">
        <f t="shared" si="2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2">
      <c r="A37" s="21" t="s">
        <v>88</v>
      </c>
      <c r="B37" s="15" t="s">
        <v>27</v>
      </c>
      <c r="C37" s="27" t="s">
        <v>89</v>
      </c>
      <c r="D37" s="16" t="s">
        <v>90</v>
      </c>
      <c r="E37" s="15" t="s">
        <v>30</v>
      </c>
      <c r="F37" s="15">
        <v>14</v>
      </c>
      <c r="G37" s="26">
        <v>431.05</v>
      </c>
      <c r="H37" s="17">
        <f t="shared" si="1"/>
        <v>536.65724999999998</v>
      </c>
      <c r="I37" s="17">
        <f t="shared" si="2"/>
        <v>7513.2014999999992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21" t="s">
        <v>91</v>
      </c>
      <c r="B38" s="15" t="s">
        <v>27</v>
      </c>
      <c r="C38" s="29" t="s">
        <v>92</v>
      </c>
      <c r="D38" s="16" t="s">
        <v>93</v>
      </c>
      <c r="E38" s="15" t="s">
        <v>30</v>
      </c>
      <c r="F38" s="15">
        <v>162</v>
      </c>
      <c r="G38" s="17">
        <v>283.89999999999998</v>
      </c>
      <c r="H38" s="17">
        <f t="shared" si="1"/>
        <v>353.45549999999997</v>
      </c>
      <c r="I38" s="17">
        <f t="shared" si="2"/>
        <v>57259.790999999997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21" t="s">
        <v>94</v>
      </c>
      <c r="B39" s="15" t="s">
        <v>27</v>
      </c>
      <c r="C39" s="29" t="s">
        <v>95</v>
      </c>
      <c r="D39" s="30" t="s">
        <v>96</v>
      </c>
      <c r="E39" s="15" t="s">
        <v>30</v>
      </c>
      <c r="F39" s="15">
        <v>18</v>
      </c>
      <c r="G39" s="17">
        <v>360.68</v>
      </c>
      <c r="H39" s="17">
        <f t="shared" si="1"/>
        <v>449.04660000000001</v>
      </c>
      <c r="I39" s="17">
        <f t="shared" si="2"/>
        <v>8082.8388000000004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21" t="s">
        <v>97</v>
      </c>
      <c r="B40" s="15" t="s">
        <v>27</v>
      </c>
      <c r="C40" s="31" t="s">
        <v>98</v>
      </c>
      <c r="D40" s="16" t="s">
        <v>99</v>
      </c>
      <c r="E40" s="15" t="s">
        <v>30</v>
      </c>
      <c r="F40" s="15">
        <v>15</v>
      </c>
      <c r="G40" s="17">
        <v>360.68</v>
      </c>
      <c r="H40" s="17">
        <f t="shared" si="1"/>
        <v>449.04660000000001</v>
      </c>
      <c r="I40" s="17">
        <f t="shared" si="2"/>
        <v>6735.6990000000005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21" t="s">
        <v>100</v>
      </c>
      <c r="B41" s="15" t="s">
        <v>27</v>
      </c>
      <c r="C41" s="29" t="s">
        <v>98</v>
      </c>
      <c r="D41" s="30" t="s">
        <v>101</v>
      </c>
      <c r="E41" s="15" t="s">
        <v>30</v>
      </c>
      <c r="F41" s="15">
        <v>4</v>
      </c>
      <c r="G41" s="17">
        <v>360.68</v>
      </c>
      <c r="H41" s="17">
        <f t="shared" si="1"/>
        <v>449.04660000000001</v>
      </c>
      <c r="I41" s="17">
        <f t="shared" si="2"/>
        <v>1796.1864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21" t="s">
        <v>102</v>
      </c>
      <c r="B42" s="15" t="s">
        <v>27</v>
      </c>
      <c r="C42" s="29" t="s">
        <v>103</v>
      </c>
      <c r="D42" s="30" t="s">
        <v>104</v>
      </c>
      <c r="E42" s="15" t="s">
        <v>30</v>
      </c>
      <c r="F42" s="15">
        <v>6</v>
      </c>
      <c r="G42" s="17">
        <v>987.45</v>
      </c>
      <c r="H42" s="17">
        <f t="shared" si="1"/>
        <v>1229.3752500000001</v>
      </c>
      <c r="I42" s="17">
        <f t="shared" si="2"/>
        <v>7376.2515000000003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 x14ac:dyDescent="0.2">
      <c r="A43" s="21" t="s">
        <v>105</v>
      </c>
      <c r="B43" s="15" t="s">
        <v>27</v>
      </c>
      <c r="C43" s="24" t="s">
        <v>106</v>
      </c>
      <c r="D43" s="32" t="s">
        <v>107</v>
      </c>
      <c r="E43" s="15" t="s">
        <v>30</v>
      </c>
      <c r="F43" s="15">
        <v>162</v>
      </c>
      <c r="G43" s="26">
        <v>1179.24</v>
      </c>
      <c r="H43" s="17">
        <f t="shared" si="1"/>
        <v>1468.1538</v>
      </c>
      <c r="I43" s="17">
        <f t="shared" si="2"/>
        <v>237840.91560000001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 x14ac:dyDescent="0.2">
      <c r="A44" s="21" t="s">
        <v>108</v>
      </c>
      <c r="B44" s="15" t="s">
        <v>27</v>
      </c>
      <c r="C44" s="24" t="s">
        <v>109</v>
      </c>
      <c r="D44" s="32" t="s">
        <v>110</v>
      </c>
      <c r="E44" s="15" t="s">
        <v>30</v>
      </c>
      <c r="F44" s="15">
        <v>9</v>
      </c>
      <c r="G44" s="26">
        <v>1671.72</v>
      </c>
      <c r="H44" s="17">
        <f t="shared" si="1"/>
        <v>2081.2914000000001</v>
      </c>
      <c r="I44" s="17">
        <f t="shared" si="2"/>
        <v>18731.622600000002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 x14ac:dyDescent="0.2">
      <c r="A45" s="21" t="s">
        <v>111</v>
      </c>
      <c r="B45" s="15" t="s">
        <v>27</v>
      </c>
      <c r="C45" s="24" t="s">
        <v>112</v>
      </c>
      <c r="D45" s="32" t="s">
        <v>113</v>
      </c>
      <c r="E45" s="15" t="s">
        <v>30</v>
      </c>
      <c r="F45" s="15">
        <v>5</v>
      </c>
      <c r="G45" s="26">
        <v>2254.0500000000002</v>
      </c>
      <c r="H45" s="17">
        <f t="shared" si="1"/>
        <v>2806.2922500000004</v>
      </c>
      <c r="I45" s="17">
        <f t="shared" si="2"/>
        <v>14031.461250000002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21" t="s">
        <v>114</v>
      </c>
      <c r="B46" s="15" t="s">
        <v>27</v>
      </c>
      <c r="C46" s="24" t="s">
        <v>115</v>
      </c>
      <c r="D46" s="32" t="s">
        <v>116</v>
      </c>
      <c r="E46" s="15" t="s">
        <v>30</v>
      </c>
      <c r="F46" s="15">
        <v>1</v>
      </c>
      <c r="G46" s="26">
        <v>2612.62</v>
      </c>
      <c r="H46" s="17">
        <f t="shared" si="1"/>
        <v>3252.7118999999998</v>
      </c>
      <c r="I46" s="17">
        <f t="shared" si="2"/>
        <v>3252.7118999999998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2">
      <c r="A47" s="136" t="s">
        <v>117</v>
      </c>
      <c r="B47" s="137"/>
      <c r="C47" s="137"/>
      <c r="D47" s="137"/>
      <c r="E47" s="137"/>
      <c r="F47" s="137"/>
      <c r="G47" s="137"/>
      <c r="H47" s="138"/>
      <c r="I47" s="33">
        <f>SUM(I21:I46)</f>
        <v>643496.35230000014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43"/>
      <c r="B48" s="144"/>
      <c r="C48" s="144"/>
      <c r="D48" s="144"/>
      <c r="E48" s="144"/>
      <c r="F48" s="144"/>
      <c r="G48" s="144"/>
      <c r="H48" s="144"/>
      <c r="I48" s="14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34" t="s">
        <v>118</v>
      </c>
      <c r="B49" s="146" t="s">
        <v>119</v>
      </c>
      <c r="C49" s="147"/>
      <c r="D49" s="147"/>
      <c r="E49" s="147"/>
      <c r="F49" s="147"/>
      <c r="G49" s="147"/>
      <c r="H49" s="147"/>
      <c r="I49" s="14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">
      <c r="A50" s="15" t="s">
        <v>120</v>
      </c>
      <c r="B50" s="15" t="s">
        <v>121</v>
      </c>
      <c r="C50" s="24"/>
      <c r="D50" s="16" t="s">
        <v>122</v>
      </c>
      <c r="E50" s="15" t="s">
        <v>30</v>
      </c>
      <c r="F50" s="15">
        <v>21</v>
      </c>
      <c r="G50" s="26">
        <f>Orçamentos!G12</f>
        <v>8.0166666666666675</v>
      </c>
      <c r="H50" s="35"/>
      <c r="I50" s="17">
        <f t="shared" ref="I50:I59" si="3">F50*G50</f>
        <v>168.35000000000002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5" t="s">
        <v>123</v>
      </c>
      <c r="B51" s="15" t="s">
        <v>121</v>
      </c>
      <c r="C51" s="24"/>
      <c r="D51" s="16" t="s">
        <v>124</v>
      </c>
      <c r="E51" s="15" t="s">
        <v>30</v>
      </c>
      <c r="F51" s="15">
        <v>579</v>
      </c>
      <c r="G51" s="26">
        <f>Orçamentos!G13</f>
        <v>14.833333333333334</v>
      </c>
      <c r="H51" s="35"/>
      <c r="I51" s="17">
        <f t="shared" si="3"/>
        <v>8588.5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5" t="s">
        <v>125</v>
      </c>
      <c r="B52" s="15" t="s">
        <v>121</v>
      </c>
      <c r="C52" s="24"/>
      <c r="D52" s="16" t="s">
        <v>126</v>
      </c>
      <c r="E52" s="15" t="s">
        <v>30</v>
      </c>
      <c r="F52" s="15">
        <v>5</v>
      </c>
      <c r="G52" s="26">
        <f>Orçamentos!G14</f>
        <v>33</v>
      </c>
      <c r="H52" s="35"/>
      <c r="I52" s="17">
        <f t="shared" si="3"/>
        <v>165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5" t="s">
        <v>127</v>
      </c>
      <c r="B53" s="15" t="s">
        <v>121</v>
      </c>
      <c r="C53" s="24"/>
      <c r="D53" s="16" t="s">
        <v>128</v>
      </c>
      <c r="E53" s="15" t="s">
        <v>30</v>
      </c>
      <c r="F53" s="15">
        <v>5</v>
      </c>
      <c r="G53" s="26">
        <f>Orçamentos!G15</f>
        <v>33</v>
      </c>
      <c r="H53" s="35"/>
      <c r="I53" s="17">
        <f t="shared" si="3"/>
        <v>165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5" t="s">
        <v>129</v>
      </c>
      <c r="B54" s="15" t="s">
        <v>121</v>
      </c>
      <c r="C54" s="24"/>
      <c r="D54" s="16" t="s">
        <v>130</v>
      </c>
      <c r="E54" s="15" t="s">
        <v>30</v>
      </c>
      <c r="F54" s="15">
        <v>14</v>
      </c>
      <c r="G54" s="26">
        <f>Orçamentos!G16</f>
        <v>12.166666666666666</v>
      </c>
      <c r="H54" s="35"/>
      <c r="I54" s="17">
        <f t="shared" si="3"/>
        <v>170.33333333333331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5" t="s">
        <v>131</v>
      </c>
      <c r="B55" s="15" t="s">
        <v>121</v>
      </c>
      <c r="C55" s="24"/>
      <c r="D55" s="16" t="s">
        <v>132</v>
      </c>
      <c r="E55" s="15" t="s">
        <v>30</v>
      </c>
      <c r="F55" s="15">
        <v>16</v>
      </c>
      <c r="G55" s="26">
        <f>Orçamentos!G17</f>
        <v>10.700000000000001</v>
      </c>
      <c r="H55" s="35"/>
      <c r="I55" s="17">
        <f t="shared" si="3"/>
        <v>171.20000000000002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5" t="s">
        <v>133</v>
      </c>
      <c r="B56" s="15" t="s">
        <v>121</v>
      </c>
      <c r="C56" s="24"/>
      <c r="D56" s="16" t="s">
        <v>134</v>
      </c>
      <c r="E56" s="15" t="s">
        <v>30</v>
      </c>
      <c r="F56" s="15">
        <v>5</v>
      </c>
      <c r="G56" s="26">
        <f>Orçamentos!G18</f>
        <v>35.233333333333334</v>
      </c>
      <c r="H56" s="35"/>
      <c r="I56" s="17">
        <f t="shared" si="3"/>
        <v>176.16666666666669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5" t="s">
        <v>135</v>
      </c>
      <c r="B57" s="15" t="s">
        <v>121</v>
      </c>
      <c r="C57" s="24"/>
      <c r="D57" s="16" t="s">
        <v>136</v>
      </c>
      <c r="E57" s="15" t="s">
        <v>30</v>
      </c>
      <c r="F57" s="15">
        <v>229</v>
      </c>
      <c r="G57" s="26">
        <f>Orçamentos!G19</f>
        <v>561</v>
      </c>
      <c r="H57" s="35"/>
      <c r="I57" s="17">
        <f t="shared" si="3"/>
        <v>128469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5" t="s">
        <v>137</v>
      </c>
      <c r="B58" s="15" t="s">
        <v>121</v>
      </c>
      <c r="C58" s="24"/>
      <c r="D58" s="16" t="s">
        <v>138</v>
      </c>
      <c r="E58" s="15" t="s">
        <v>30</v>
      </c>
      <c r="F58" s="15">
        <v>11</v>
      </c>
      <c r="G58" s="26">
        <f>Orçamentos!G20</f>
        <v>430</v>
      </c>
      <c r="H58" s="35"/>
      <c r="I58" s="17">
        <f t="shared" si="3"/>
        <v>4730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5" t="s">
        <v>139</v>
      </c>
      <c r="B59" s="15" t="s">
        <v>121</v>
      </c>
      <c r="C59" s="24"/>
      <c r="D59" s="16" t="s">
        <v>140</v>
      </c>
      <c r="E59" s="15" t="s">
        <v>30</v>
      </c>
      <c r="F59" s="15">
        <v>5</v>
      </c>
      <c r="G59" s="26">
        <f>Orçamentos!G21</f>
        <v>2413.3333333333335</v>
      </c>
      <c r="H59" s="35"/>
      <c r="I59" s="17">
        <f t="shared" si="3"/>
        <v>12066.666666666668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5" t="s">
        <v>141</v>
      </c>
      <c r="B60" s="15" t="s">
        <v>121</v>
      </c>
      <c r="C60" s="24"/>
      <c r="D60" s="16" t="s">
        <v>142</v>
      </c>
      <c r="E60" s="15" t="s">
        <v>30</v>
      </c>
      <c r="F60" s="15">
        <v>193</v>
      </c>
      <c r="G60" s="26">
        <f>Orçamentos!G22</f>
        <v>91.533333333333346</v>
      </c>
      <c r="H60" s="35"/>
      <c r="I60" s="17">
        <f>G60*F60</f>
        <v>17665.933333333334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49" t="s">
        <v>143</v>
      </c>
      <c r="B61" s="134"/>
      <c r="C61" s="134"/>
      <c r="D61" s="134"/>
      <c r="E61" s="134"/>
      <c r="F61" s="134"/>
      <c r="G61" s="134"/>
      <c r="H61" s="135"/>
      <c r="I61" s="19">
        <f>SUM(I50:I60)</f>
        <v>172536.14999999997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30"/>
      <c r="B62" s="131"/>
      <c r="C62" s="131"/>
      <c r="D62" s="131"/>
      <c r="E62" s="131"/>
      <c r="F62" s="131"/>
      <c r="G62" s="131"/>
      <c r="H62" s="131"/>
      <c r="I62" s="13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36" t="s">
        <v>144</v>
      </c>
      <c r="B63" s="133" t="s">
        <v>145</v>
      </c>
      <c r="C63" s="134"/>
      <c r="D63" s="134"/>
      <c r="E63" s="134"/>
      <c r="F63" s="134"/>
      <c r="G63" s="134"/>
      <c r="H63" s="134"/>
      <c r="I63" s="135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5" t="s">
        <v>146</v>
      </c>
      <c r="B64" s="15" t="s">
        <v>27</v>
      </c>
      <c r="C64" s="37" t="s">
        <v>147</v>
      </c>
      <c r="D64" s="16" t="s">
        <v>148</v>
      </c>
      <c r="E64" s="37" t="s">
        <v>34</v>
      </c>
      <c r="F64" s="37">
        <v>900</v>
      </c>
      <c r="G64" s="38">
        <v>15.9</v>
      </c>
      <c r="H64" s="38">
        <f>(((G64*D9)+G64))</f>
        <v>19.795500000000001</v>
      </c>
      <c r="I64" s="39">
        <f>F64*H64</f>
        <v>17815.95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36" t="s">
        <v>149</v>
      </c>
      <c r="B65" s="137"/>
      <c r="C65" s="137"/>
      <c r="D65" s="137"/>
      <c r="E65" s="137"/>
      <c r="F65" s="137"/>
      <c r="G65" s="137"/>
      <c r="H65" s="138"/>
      <c r="I65" s="33">
        <f>SUM(I64)</f>
        <v>17815.95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40"/>
      <c r="B66" s="40"/>
      <c r="C66" s="40"/>
      <c r="D66" s="40"/>
      <c r="E66" s="40"/>
      <c r="F66" s="40"/>
      <c r="G66" s="40"/>
      <c r="H66" s="40"/>
      <c r="I66" s="4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39" t="s">
        <v>150</v>
      </c>
      <c r="B67" s="131"/>
      <c r="C67" s="131"/>
      <c r="D67" s="131"/>
      <c r="E67" s="131"/>
      <c r="F67" s="131"/>
      <c r="G67" s="131"/>
      <c r="H67" s="132"/>
      <c r="I67" s="42">
        <f>I18+I47+I61+I65</f>
        <v>850543.97699999996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2">
      <c r="A69" s="43" t="s">
        <v>151</v>
      </c>
      <c r="B69" s="43"/>
      <c r="C69" s="43"/>
      <c r="D69" s="43"/>
      <c r="E69" s="140" t="s">
        <v>152</v>
      </c>
      <c r="F69" s="129"/>
      <c r="G69" s="129"/>
      <c r="H69" s="129"/>
      <c r="I69" s="129"/>
      <c r="J69" s="5"/>
      <c r="K69" s="1"/>
      <c r="L69" s="44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43"/>
      <c r="B70" s="43"/>
      <c r="C70" s="43"/>
      <c r="D70" s="43"/>
      <c r="E70" s="43"/>
      <c r="F70" s="43"/>
      <c r="G70" s="43"/>
      <c r="H70" s="43"/>
      <c r="I70" s="43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41"/>
      <c r="B71" s="129"/>
      <c r="C71" s="129"/>
      <c r="D71" s="129"/>
      <c r="E71" s="129"/>
      <c r="F71" s="129"/>
      <c r="G71" s="129"/>
      <c r="H71" s="129"/>
      <c r="I71" s="129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2">
      <c r="A72" s="142" t="s">
        <v>153</v>
      </c>
      <c r="B72" s="129"/>
      <c r="C72" s="129"/>
      <c r="D72" s="129"/>
      <c r="E72" s="129"/>
      <c r="F72" s="129"/>
      <c r="G72" s="129"/>
      <c r="H72" s="129"/>
      <c r="I72" s="129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41" t="s">
        <v>154</v>
      </c>
      <c r="B73" s="129"/>
      <c r="C73" s="129"/>
      <c r="D73" s="129"/>
      <c r="E73" s="129"/>
      <c r="F73" s="129"/>
      <c r="G73" s="129"/>
      <c r="H73" s="129"/>
      <c r="I73" s="129"/>
      <c r="J73" s="45"/>
      <c r="K73" s="45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2">
      <c r="A74" s="128" t="s">
        <v>155</v>
      </c>
      <c r="B74" s="129"/>
      <c r="C74" s="129"/>
      <c r="D74" s="129"/>
      <c r="E74" s="129"/>
      <c r="F74" s="129"/>
      <c r="G74" s="129"/>
      <c r="H74" s="129"/>
      <c r="I74" s="129"/>
      <c r="J74" s="46"/>
      <c r="K74" s="46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45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2">
      <c r="A76" s="1"/>
      <c r="B76" s="1"/>
      <c r="C76" s="1"/>
      <c r="D76" s="1"/>
      <c r="E76" s="1"/>
      <c r="F76" s="1"/>
      <c r="G76" s="1"/>
      <c r="H76" s="1"/>
      <c r="I76" s="47"/>
      <c r="J76" s="1"/>
      <c r="K76" s="48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4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4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4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4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49"/>
      <c r="B81" s="49"/>
      <c r="C81" s="49"/>
      <c r="D81" s="49"/>
      <c r="E81" s="49"/>
      <c r="F81" s="49"/>
      <c r="G81" s="49"/>
      <c r="H81" s="49"/>
      <c r="I81" s="49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50"/>
      <c r="B82" s="50"/>
      <c r="C82" s="50"/>
      <c r="D82" s="50"/>
      <c r="E82" s="50"/>
      <c r="F82" s="50"/>
      <c r="G82" s="50"/>
      <c r="H82" s="50"/>
      <c r="I82" s="5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49"/>
      <c r="B83" s="49"/>
      <c r="C83" s="49"/>
      <c r="D83" s="49"/>
      <c r="E83" s="49"/>
      <c r="F83" s="49"/>
      <c r="G83" s="49"/>
      <c r="H83" s="49"/>
      <c r="I83" s="49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43"/>
      <c r="B84" s="43"/>
      <c r="C84" s="43"/>
      <c r="D84" s="43"/>
      <c r="E84" s="43"/>
      <c r="F84" s="43"/>
      <c r="G84" s="43"/>
      <c r="H84" s="43"/>
      <c r="I84" s="4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51"/>
      <c r="B85" s="52"/>
      <c r="C85" s="52"/>
      <c r="D85" s="53"/>
      <c r="E85" s="9"/>
      <c r="F85" s="54"/>
      <c r="G85" s="54"/>
      <c r="H85" s="54"/>
      <c r="I85" s="5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51"/>
      <c r="B86" s="52"/>
      <c r="C86" s="52"/>
      <c r="D86" s="1"/>
      <c r="E86" s="9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51"/>
      <c r="B87" s="51"/>
      <c r="C87" s="51"/>
      <c r="D87" s="1"/>
      <c r="E87" s="9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 x14ac:dyDescent="0.2">
      <c r="A88" s="51"/>
      <c r="B88" s="51"/>
      <c r="C88" s="51"/>
      <c r="D88" s="1"/>
      <c r="E88" s="9"/>
      <c r="F88" s="1"/>
      <c r="G88" s="1"/>
      <c r="H88" s="1"/>
      <c r="I88" s="5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51"/>
      <c r="B89" s="51"/>
      <c r="C89" s="51"/>
      <c r="D89" s="1"/>
      <c r="E89" s="9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51"/>
      <c r="B90" s="51"/>
      <c r="C90" s="51"/>
      <c r="D90" s="1"/>
      <c r="E90" s="9"/>
      <c r="F90" s="1"/>
      <c r="G90" s="1"/>
      <c r="H90" s="1"/>
      <c r="I90" s="53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51"/>
      <c r="B91" s="51"/>
      <c r="C91" s="51"/>
      <c r="D91" s="1"/>
      <c r="E91" s="9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51"/>
      <c r="B92" s="51"/>
      <c r="C92" s="51"/>
      <c r="D92" s="1"/>
      <c r="E92" s="9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51"/>
      <c r="B93" s="51"/>
      <c r="C93" s="51"/>
      <c r="D93" s="1"/>
      <c r="E93" s="9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51"/>
      <c r="B94" s="51"/>
      <c r="C94" s="51"/>
      <c r="D94" s="1"/>
      <c r="E94" s="9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51"/>
      <c r="B95" s="51"/>
      <c r="C95" s="51"/>
      <c r="D95" s="1"/>
      <c r="E95" s="9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51"/>
      <c r="B96" s="51"/>
      <c r="C96" s="51"/>
      <c r="D96" s="1"/>
      <c r="E96" s="9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51"/>
      <c r="B97" s="51"/>
      <c r="C97" s="51"/>
      <c r="D97" s="1"/>
      <c r="E97" s="9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51"/>
      <c r="B98" s="51"/>
      <c r="C98" s="51"/>
      <c r="D98" s="1"/>
      <c r="E98" s="9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51"/>
      <c r="B99" s="51"/>
      <c r="C99" s="51"/>
      <c r="D99" s="1"/>
      <c r="E99" s="9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51"/>
      <c r="B100" s="51"/>
      <c r="C100" s="51"/>
      <c r="D100" s="1"/>
      <c r="E100" s="9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51"/>
      <c r="B101" s="51"/>
      <c r="C101" s="51"/>
      <c r="D101" s="1"/>
      <c r="E101" s="9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51"/>
      <c r="B102" s="51"/>
      <c r="C102" s="51"/>
      <c r="D102" s="1"/>
      <c r="E102" s="9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51"/>
      <c r="B103" s="51"/>
      <c r="C103" s="51"/>
      <c r="D103" s="1"/>
      <c r="E103" s="9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51"/>
      <c r="B104" s="51"/>
      <c r="C104" s="51"/>
      <c r="D104" s="1"/>
      <c r="E104" s="9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51"/>
      <c r="B105" s="51"/>
      <c r="C105" s="51"/>
      <c r="D105" s="1"/>
      <c r="E105" s="9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51"/>
      <c r="B106" s="51"/>
      <c r="C106" s="51"/>
      <c r="D106" s="1"/>
      <c r="E106" s="9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51"/>
      <c r="B107" s="51"/>
      <c r="C107" s="51"/>
      <c r="D107" s="1"/>
      <c r="E107" s="9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51"/>
      <c r="B108" s="51"/>
      <c r="C108" s="51"/>
      <c r="D108" s="1"/>
      <c r="E108" s="9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51"/>
      <c r="B109" s="51"/>
      <c r="C109" s="51"/>
      <c r="D109" s="1"/>
      <c r="E109" s="9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51"/>
      <c r="B110" s="51"/>
      <c r="C110" s="51"/>
      <c r="D110" s="1"/>
      <c r="E110" s="9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51"/>
      <c r="B111" s="51"/>
      <c r="C111" s="51"/>
      <c r="D111" s="1"/>
      <c r="E111" s="9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51"/>
      <c r="B112" s="51"/>
      <c r="C112" s="51"/>
      <c r="D112" s="1"/>
      <c r="E112" s="9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51"/>
      <c r="B113" s="51"/>
      <c r="C113" s="51"/>
      <c r="D113" s="1"/>
      <c r="E113" s="9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51"/>
      <c r="B114" s="51"/>
      <c r="C114" s="51"/>
      <c r="D114" s="1"/>
      <c r="E114" s="9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51"/>
      <c r="B115" s="51"/>
      <c r="C115" s="51"/>
      <c r="D115" s="1"/>
      <c r="E115" s="9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51"/>
      <c r="B116" s="51"/>
      <c r="C116" s="51"/>
      <c r="D116" s="1"/>
      <c r="E116" s="9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51"/>
      <c r="B117" s="51"/>
      <c r="C117" s="51"/>
      <c r="D117" s="1"/>
      <c r="E117" s="9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51"/>
      <c r="B118" s="51"/>
      <c r="C118" s="51"/>
      <c r="D118" s="1"/>
      <c r="E118" s="9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51"/>
      <c r="B119" s="51"/>
      <c r="C119" s="51"/>
      <c r="D119" s="1"/>
      <c r="E119" s="9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51"/>
      <c r="B120" s="51"/>
      <c r="C120" s="51"/>
      <c r="D120" s="1"/>
      <c r="E120" s="9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51"/>
      <c r="B121" s="51"/>
      <c r="C121" s="51"/>
      <c r="D121" s="1"/>
      <c r="E121" s="9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51"/>
      <c r="B122" s="51"/>
      <c r="C122" s="51"/>
      <c r="D122" s="1"/>
      <c r="E122" s="9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51"/>
      <c r="B123" s="51"/>
      <c r="C123" s="51"/>
      <c r="D123" s="1"/>
      <c r="E123" s="9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51"/>
      <c r="B124" s="51"/>
      <c r="C124" s="51"/>
      <c r="D124" s="1"/>
      <c r="E124" s="9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51"/>
      <c r="B125" s="51"/>
      <c r="C125" s="51"/>
      <c r="D125" s="1"/>
      <c r="E125" s="9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51"/>
      <c r="B126" s="51"/>
      <c r="C126" s="51"/>
      <c r="D126" s="1"/>
      <c r="E126" s="9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51"/>
      <c r="B127" s="51"/>
      <c r="C127" s="51"/>
      <c r="D127" s="1"/>
      <c r="E127" s="9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51"/>
      <c r="B128" s="51"/>
      <c r="C128" s="51"/>
      <c r="D128" s="1"/>
      <c r="E128" s="9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51"/>
      <c r="B129" s="51"/>
      <c r="C129" s="51"/>
      <c r="D129" s="1"/>
      <c r="E129" s="9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51"/>
      <c r="B130" s="51"/>
      <c r="C130" s="51"/>
      <c r="D130" s="1"/>
      <c r="E130" s="9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51"/>
      <c r="B131" s="51"/>
      <c r="C131" s="51"/>
      <c r="D131" s="1"/>
      <c r="E131" s="9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51"/>
      <c r="B132" s="51"/>
      <c r="C132" s="51"/>
      <c r="D132" s="1"/>
      <c r="E132" s="9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51"/>
      <c r="B133" s="51"/>
      <c r="C133" s="51"/>
      <c r="D133" s="1"/>
      <c r="E133" s="9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51"/>
      <c r="B134" s="51"/>
      <c r="C134" s="51"/>
      <c r="D134" s="1"/>
      <c r="E134" s="9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51"/>
      <c r="B135" s="51"/>
      <c r="C135" s="51"/>
      <c r="D135" s="1"/>
      <c r="E135" s="9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51"/>
      <c r="B136" s="51"/>
      <c r="C136" s="51"/>
      <c r="D136" s="1"/>
      <c r="E136" s="9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51"/>
      <c r="B137" s="51"/>
      <c r="C137" s="51"/>
      <c r="D137" s="1"/>
      <c r="E137" s="9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51"/>
      <c r="B138" s="51"/>
      <c r="C138" s="51"/>
      <c r="D138" s="1"/>
      <c r="E138" s="9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51"/>
      <c r="B139" s="51"/>
      <c r="C139" s="51"/>
      <c r="D139" s="1"/>
      <c r="E139" s="9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51"/>
      <c r="B140" s="51"/>
      <c r="C140" s="51"/>
      <c r="D140" s="1"/>
      <c r="E140" s="9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51"/>
      <c r="B141" s="51"/>
      <c r="C141" s="51"/>
      <c r="D141" s="1"/>
      <c r="E141" s="9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51"/>
      <c r="B142" s="51"/>
      <c r="C142" s="51"/>
      <c r="D142" s="1"/>
      <c r="E142" s="9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51"/>
      <c r="B143" s="51"/>
      <c r="C143" s="51"/>
      <c r="D143" s="1"/>
      <c r="E143" s="9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51"/>
      <c r="B144" s="51"/>
      <c r="C144" s="51"/>
      <c r="D144" s="1"/>
      <c r="E144" s="9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51"/>
      <c r="B145" s="51"/>
      <c r="C145" s="51"/>
      <c r="D145" s="1"/>
      <c r="E145" s="9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51"/>
      <c r="B146" s="51"/>
      <c r="C146" s="51"/>
      <c r="D146" s="1"/>
      <c r="E146" s="9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51"/>
      <c r="B147" s="51"/>
      <c r="C147" s="51"/>
      <c r="D147" s="1"/>
      <c r="E147" s="9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51"/>
      <c r="B148" s="51"/>
      <c r="C148" s="51"/>
      <c r="D148" s="1"/>
      <c r="E148" s="9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51"/>
      <c r="B149" s="51"/>
      <c r="C149" s="51"/>
      <c r="D149" s="1"/>
      <c r="E149" s="9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51"/>
      <c r="B150" s="51"/>
      <c r="C150" s="51"/>
      <c r="D150" s="1"/>
      <c r="E150" s="9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51"/>
      <c r="B151" s="51"/>
      <c r="C151" s="51"/>
      <c r="D151" s="1"/>
      <c r="E151" s="9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51"/>
      <c r="B152" s="51"/>
      <c r="C152" s="51"/>
      <c r="D152" s="1"/>
      <c r="E152" s="9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51"/>
      <c r="B153" s="51"/>
      <c r="C153" s="51"/>
      <c r="D153" s="1"/>
      <c r="E153" s="9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51"/>
      <c r="B154" s="51"/>
      <c r="C154" s="51"/>
      <c r="D154" s="1"/>
      <c r="E154" s="9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51"/>
      <c r="B155" s="51"/>
      <c r="C155" s="51"/>
      <c r="D155" s="1"/>
      <c r="E155" s="9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51"/>
      <c r="B156" s="51"/>
      <c r="C156" s="51"/>
      <c r="D156" s="1"/>
      <c r="E156" s="9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51"/>
      <c r="B157" s="51"/>
      <c r="C157" s="51"/>
      <c r="D157" s="1"/>
      <c r="E157" s="9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51"/>
      <c r="B158" s="51"/>
      <c r="C158" s="51"/>
      <c r="D158" s="1"/>
      <c r="E158" s="9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51"/>
      <c r="B159" s="51"/>
      <c r="C159" s="51"/>
      <c r="D159" s="1"/>
      <c r="E159" s="9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51"/>
      <c r="B160" s="51"/>
      <c r="C160" s="51"/>
      <c r="D160" s="1"/>
      <c r="E160" s="9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51"/>
      <c r="B161" s="51"/>
      <c r="C161" s="51"/>
      <c r="D161" s="1"/>
      <c r="E161" s="9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51"/>
      <c r="B162" s="51"/>
      <c r="C162" s="51"/>
      <c r="D162" s="1"/>
      <c r="E162" s="9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51"/>
      <c r="B163" s="51"/>
      <c r="C163" s="51"/>
      <c r="D163" s="1"/>
      <c r="E163" s="9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51"/>
      <c r="B164" s="51"/>
      <c r="C164" s="51"/>
      <c r="D164" s="1"/>
      <c r="E164" s="9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51"/>
      <c r="B165" s="51"/>
      <c r="C165" s="51"/>
      <c r="D165" s="1"/>
      <c r="E165" s="9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51"/>
      <c r="B166" s="51"/>
      <c r="C166" s="51"/>
      <c r="D166" s="1"/>
      <c r="E166" s="9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51"/>
      <c r="B167" s="51"/>
      <c r="C167" s="51"/>
      <c r="D167" s="1"/>
      <c r="E167" s="9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51"/>
      <c r="B168" s="51"/>
      <c r="C168" s="51"/>
      <c r="D168" s="1"/>
      <c r="E168" s="9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51"/>
      <c r="B169" s="51"/>
      <c r="C169" s="51"/>
      <c r="D169" s="1"/>
      <c r="E169" s="9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51"/>
      <c r="B170" s="51"/>
      <c r="C170" s="51"/>
      <c r="D170" s="1"/>
      <c r="E170" s="9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51"/>
      <c r="B171" s="51"/>
      <c r="C171" s="51"/>
      <c r="D171" s="1"/>
      <c r="E171" s="9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51"/>
      <c r="B172" s="51"/>
      <c r="C172" s="51"/>
      <c r="D172" s="1"/>
      <c r="E172" s="9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51"/>
      <c r="B173" s="51"/>
      <c r="C173" s="51"/>
      <c r="D173" s="1"/>
      <c r="E173" s="9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51"/>
      <c r="B174" s="51"/>
      <c r="C174" s="51"/>
      <c r="D174" s="1"/>
      <c r="E174" s="9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51"/>
      <c r="B175" s="51"/>
      <c r="C175" s="51"/>
      <c r="D175" s="1"/>
      <c r="E175" s="9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51"/>
      <c r="B176" s="51"/>
      <c r="C176" s="51"/>
      <c r="D176" s="1"/>
      <c r="E176" s="9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51"/>
      <c r="B177" s="51"/>
      <c r="C177" s="51"/>
      <c r="D177" s="1"/>
      <c r="E177" s="9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51"/>
      <c r="B178" s="51"/>
      <c r="C178" s="51"/>
      <c r="D178" s="1"/>
      <c r="E178" s="9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51"/>
      <c r="B179" s="51"/>
      <c r="C179" s="51"/>
      <c r="D179" s="1"/>
      <c r="E179" s="9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51"/>
      <c r="B180" s="51"/>
      <c r="C180" s="51"/>
      <c r="D180" s="1"/>
      <c r="E180" s="9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51"/>
      <c r="B181" s="51"/>
      <c r="C181" s="51"/>
      <c r="D181" s="1"/>
      <c r="E181" s="9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51"/>
      <c r="B182" s="51"/>
      <c r="C182" s="51"/>
      <c r="D182" s="1"/>
      <c r="E182" s="9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51"/>
      <c r="B183" s="51"/>
      <c r="C183" s="51"/>
      <c r="D183" s="1"/>
      <c r="E183" s="9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51"/>
      <c r="B184" s="51"/>
      <c r="C184" s="51"/>
      <c r="D184" s="1"/>
      <c r="E184" s="9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51"/>
      <c r="B185" s="51"/>
      <c r="C185" s="51"/>
      <c r="D185" s="1"/>
      <c r="E185" s="9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51"/>
      <c r="B186" s="51"/>
      <c r="C186" s="51"/>
      <c r="D186" s="1"/>
      <c r="E186" s="9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51"/>
      <c r="B187" s="51"/>
      <c r="C187" s="51"/>
      <c r="D187" s="1"/>
      <c r="E187" s="9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51"/>
      <c r="B188" s="51"/>
      <c r="C188" s="51"/>
      <c r="D188" s="1"/>
      <c r="E188" s="9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51"/>
      <c r="B189" s="51"/>
      <c r="C189" s="51"/>
      <c r="D189" s="1"/>
      <c r="E189" s="9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51"/>
      <c r="B190" s="51"/>
      <c r="C190" s="51"/>
      <c r="D190" s="1"/>
      <c r="E190" s="9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51"/>
      <c r="B191" s="51"/>
      <c r="C191" s="51"/>
      <c r="D191" s="1"/>
      <c r="E191" s="9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51"/>
      <c r="B192" s="51"/>
      <c r="C192" s="51"/>
      <c r="D192" s="1"/>
      <c r="E192" s="9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51"/>
      <c r="B193" s="51"/>
      <c r="C193" s="51"/>
      <c r="D193" s="1"/>
      <c r="E193" s="9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51"/>
      <c r="B194" s="51"/>
      <c r="C194" s="51"/>
      <c r="D194" s="1"/>
      <c r="E194" s="9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51"/>
      <c r="B195" s="51"/>
      <c r="C195" s="51"/>
      <c r="D195" s="1"/>
      <c r="E195" s="9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51"/>
      <c r="B196" s="51"/>
      <c r="C196" s="51"/>
      <c r="D196" s="1"/>
      <c r="E196" s="9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51"/>
      <c r="B197" s="51"/>
      <c r="C197" s="51"/>
      <c r="D197" s="1"/>
      <c r="E197" s="9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51"/>
      <c r="B198" s="51"/>
      <c r="C198" s="51"/>
      <c r="D198" s="1"/>
      <c r="E198" s="9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51"/>
      <c r="B199" s="51"/>
      <c r="C199" s="51"/>
      <c r="D199" s="1"/>
      <c r="E199" s="9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51"/>
      <c r="B200" s="51"/>
      <c r="C200" s="51"/>
      <c r="D200" s="1"/>
      <c r="E200" s="9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51"/>
      <c r="B201" s="51"/>
      <c r="C201" s="51"/>
      <c r="D201" s="1"/>
      <c r="E201" s="9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51"/>
      <c r="B202" s="51"/>
      <c r="C202" s="51"/>
      <c r="D202" s="1"/>
      <c r="E202" s="9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51"/>
      <c r="B203" s="51"/>
      <c r="C203" s="51"/>
      <c r="D203" s="1"/>
      <c r="E203" s="9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51"/>
      <c r="B204" s="51"/>
      <c r="C204" s="51"/>
      <c r="D204" s="1"/>
      <c r="E204" s="9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51"/>
      <c r="B205" s="51"/>
      <c r="C205" s="51"/>
      <c r="D205" s="1"/>
      <c r="E205" s="9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51"/>
      <c r="B206" s="51"/>
      <c r="C206" s="51"/>
      <c r="D206" s="1"/>
      <c r="E206" s="9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51"/>
      <c r="B207" s="51"/>
      <c r="C207" s="51"/>
      <c r="D207" s="1"/>
      <c r="E207" s="9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51"/>
      <c r="B208" s="51"/>
      <c r="C208" s="51"/>
      <c r="D208" s="1"/>
      <c r="E208" s="9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51"/>
      <c r="B209" s="51"/>
      <c r="C209" s="51"/>
      <c r="D209" s="1"/>
      <c r="E209" s="9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51"/>
      <c r="B210" s="51"/>
      <c r="C210" s="51"/>
      <c r="D210" s="1"/>
      <c r="E210" s="9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51"/>
      <c r="B211" s="51"/>
      <c r="C211" s="51"/>
      <c r="D211" s="1"/>
      <c r="E211" s="9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51"/>
      <c r="B212" s="51"/>
      <c r="C212" s="51"/>
      <c r="D212" s="1"/>
      <c r="E212" s="9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51"/>
      <c r="B213" s="51"/>
      <c r="C213" s="51"/>
      <c r="D213" s="1"/>
      <c r="E213" s="9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51"/>
      <c r="B214" s="51"/>
      <c r="C214" s="51"/>
      <c r="D214" s="1"/>
      <c r="E214" s="9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51"/>
      <c r="B215" s="51"/>
      <c r="C215" s="51"/>
      <c r="D215" s="1"/>
      <c r="E215" s="9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51"/>
      <c r="B216" s="51"/>
      <c r="C216" s="51"/>
      <c r="D216" s="1"/>
      <c r="E216" s="9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51"/>
      <c r="B217" s="51"/>
      <c r="C217" s="51"/>
      <c r="D217" s="1"/>
      <c r="E217" s="9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51"/>
      <c r="B218" s="51"/>
      <c r="C218" s="51"/>
      <c r="D218" s="1"/>
      <c r="E218" s="9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51"/>
      <c r="B219" s="51"/>
      <c r="C219" s="51"/>
      <c r="D219" s="1"/>
      <c r="E219" s="9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51"/>
      <c r="B220" s="51"/>
      <c r="C220" s="51"/>
      <c r="D220" s="1"/>
      <c r="E220" s="9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51"/>
      <c r="B221" s="51"/>
      <c r="C221" s="51"/>
      <c r="D221" s="1"/>
      <c r="E221" s="9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51"/>
      <c r="B222" s="51"/>
      <c r="C222" s="51"/>
      <c r="D222" s="1"/>
      <c r="E222" s="9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51"/>
      <c r="B223" s="51"/>
      <c r="C223" s="51"/>
      <c r="D223" s="1"/>
      <c r="E223" s="9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51"/>
      <c r="B224" s="51"/>
      <c r="C224" s="51"/>
      <c r="D224" s="1"/>
      <c r="E224" s="9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51"/>
      <c r="B225" s="51"/>
      <c r="C225" s="51"/>
      <c r="D225" s="1"/>
      <c r="E225" s="9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51"/>
      <c r="B226" s="51"/>
      <c r="C226" s="51"/>
      <c r="D226" s="1"/>
      <c r="E226" s="9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51"/>
      <c r="B227" s="51"/>
      <c r="C227" s="51"/>
      <c r="D227" s="1"/>
      <c r="E227" s="9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51"/>
      <c r="B228" s="51"/>
      <c r="C228" s="51"/>
      <c r="D228" s="1"/>
      <c r="E228" s="9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51"/>
      <c r="B229" s="51"/>
      <c r="C229" s="51"/>
      <c r="D229" s="1"/>
      <c r="E229" s="9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51"/>
      <c r="B230" s="51"/>
      <c r="C230" s="51"/>
      <c r="D230" s="1"/>
      <c r="E230" s="9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51"/>
      <c r="B231" s="51"/>
      <c r="C231" s="51"/>
      <c r="D231" s="1"/>
      <c r="E231" s="9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51"/>
      <c r="B232" s="51"/>
      <c r="C232" s="51"/>
      <c r="D232" s="1"/>
      <c r="E232" s="9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51"/>
      <c r="B233" s="51"/>
      <c r="C233" s="51"/>
      <c r="D233" s="1"/>
      <c r="E233" s="9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51"/>
      <c r="B234" s="51"/>
      <c r="C234" s="51"/>
      <c r="D234" s="1"/>
      <c r="E234" s="9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51"/>
      <c r="B235" s="51"/>
      <c r="C235" s="51"/>
      <c r="D235" s="1"/>
      <c r="E235" s="9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51"/>
      <c r="B236" s="51"/>
      <c r="C236" s="51"/>
      <c r="D236" s="1"/>
      <c r="E236" s="9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51"/>
      <c r="B237" s="51"/>
      <c r="C237" s="51"/>
      <c r="D237" s="1"/>
      <c r="E237" s="9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51"/>
      <c r="B238" s="51"/>
      <c r="C238" s="51"/>
      <c r="D238" s="1"/>
      <c r="E238" s="9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51"/>
      <c r="B239" s="51"/>
      <c r="C239" s="51"/>
      <c r="D239" s="1"/>
      <c r="E239" s="9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51"/>
      <c r="B240" s="51"/>
      <c r="C240" s="51"/>
      <c r="D240" s="1"/>
      <c r="E240" s="9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51"/>
      <c r="B241" s="51"/>
      <c r="C241" s="51"/>
      <c r="D241" s="1"/>
      <c r="E241" s="9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51"/>
      <c r="B242" s="51"/>
      <c r="C242" s="51"/>
      <c r="D242" s="1"/>
      <c r="E242" s="9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51"/>
      <c r="B243" s="51"/>
      <c r="C243" s="51"/>
      <c r="D243" s="1"/>
      <c r="E243" s="9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51"/>
      <c r="B244" s="51"/>
      <c r="C244" s="51"/>
      <c r="D244" s="1"/>
      <c r="E244" s="9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51"/>
      <c r="B245" s="51"/>
      <c r="C245" s="51"/>
      <c r="D245" s="1"/>
      <c r="E245" s="9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51"/>
      <c r="B246" s="51"/>
      <c r="C246" s="51"/>
      <c r="D246" s="1"/>
      <c r="E246" s="9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51"/>
      <c r="B247" s="51"/>
      <c r="C247" s="51"/>
      <c r="D247" s="1"/>
      <c r="E247" s="9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51"/>
      <c r="B248" s="51"/>
      <c r="C248" s="51"/>
      <c r="D248" s="1"/>
      <c r="E248" s="9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51"/>
      <c r="B249" s="51"/>
      <c r="C249" s="51"/>
      <c r="D249" s="1"/>
      <c r="E249" s="9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51"/>
      <c r="B250" s="51"/>
      <c r="C250" s="51"/>
      <c r="D250" s="1"/>
      <c r="E250" s="9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51"/>
      <c r="B251" s="51"/>
      <c r="C251" s="51"/>
      <c r="D251" s="1"/>
      <c r="E251" s="9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51"/>
      <c r="B252" s="51"/>
      <c r="C252" s="51"/>
      <c r="D252" s="1"/>
      <c r="E252" s="9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51"/>
      <c r="B253" s="51"/>
      <c r="C253" s="51"/>
      <c r="D253" s="1"/>
      <c r="E253" s="9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51"/>
      <c r="B254" s="51"/>
      <c r="C254" s="51"/>
      <c r="D254" s="1"/>
      <c r="E254" s="9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51"/>
      <c r="B255" s="51"/>
      <c r="C255" s="51"/>
      <c r="D255" s="1"/>
      <c r="E255" s="9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51"/>
      <c r="B256" s="51"/>
      <c r="C256" s="51"/>
      <c r="D256" s="1"/>
      <c r="E256" s="9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51"/>
      <c r="B257" s="51"/>
      <c r="C257" s="51"/>
      <c r="D257" s="1"/>
      <c r="E257" s="9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51"/>
      <c r="B258" s="51"/>
      <c r="C258" s="51"/>
      <c r="D258" s="1"/>
      <c r="E258" s="9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51"/>
      <c r="B259" s="51"/>
      <c r="C259" s="51"/>
      <c r="D259" s="1"/>
      <c r="E259" s="9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51"/>
      <c r="B260" s="51"/>
      <c r="C260" s="51"/>
      <c r="D260" s="1"/>
      <c r="E260" s="9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51"/>
      <c r="B261" s="51"/>
      <c r="C261" s="51"/>
      <c r="D261" s="1"/>
      <c r="E261" s="9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51"/>
      <c r="B262" s="51"/>
      <c r="C262" s="51"/>
      <c r="D262" s="1"/>
      <c r="E262" s="9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51"/>
      <c r="B263" s="51"/>
      <c r="C263" s="51"/>
      <c r="D263" s="1"/>
      <c r="E263" s="9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51"/>
      <c r="B264" s="51"/>
      <c r="C264" s="51"/>
      <c r="D264" s="1"/>
      <c r="E264" s="9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51"/>
      <c r="B265" s="51"/>
      <c r="C265" s="51"/>
      <c r="D265" s="1"/>
      <c r="E265" s="9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51"/>
      <c r="B266" s="51"/>
      <c r="C266" s="51"/>
      <c r="D266" s="1"/>
      <c r="E266" s="9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51"/>
      <c r="B267" s="51"/>
      <c r="C267" s="51"/>
      <c r="D267" s="1"/>
      <c r="E267" s="9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51"/>
      <c r="B268" s="51"/>
      <c r="C268" s="51"/>
      <c r="D268" s="1"/>
      <c r="E268" s="9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51"/>
      <c r="B269" s="51"/>
      <c r="C269" s="51"/>
      <c r="D269" s="1"/>
      <c r="E269" s="9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51"/>
      <c r="B270" s="51"/>
      <c r="C270" s="51"/>
      <c r="D270" s="1"/>
      <c r="E270" s="9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51"/>
      <c r="B271" s="51"/>
      <c r="C271" s="51"/>
      <c r="D271" s="1"/>
      <c r="E271" s="9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51"/>
      <c r="B272" s="51"/>
      <c r="C272" s="51"/>
      <c r="D272" s="1"/>
      <c r="E272" s="9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51"/>
      <c r="B273" s="51"/>
      <c r="C273" s="51"/>
      <c r="D273" s="1"/>
      <c r="E273" s="9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51"/>
      <c r="B274" s="51"/>
      <c r="C274" s="51"/>
      <c r="D274" s="1"/>
      <c r="E274" s="9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51"/>
      <c r="B275" s="51"/>
      <c r="C275" s="51"/>
      <c r="D275" s="1"/>
      <c r="E275" s="9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51"/>
      <c r="B276" s="51"/>
      <c r="C276" s="51"/>
      <c r="D276" s="1"/>
      <c r="E276" s="9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51"/>
      <c r="B277" s="51"/>
      <c r="C277" s="51"/>
      <c r="D277" s="1"/>
      <c r="E277" s="9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51"/>
      <c r="B278" s="51"/>
      <c r="C278" s="51"/>
      <c r="D278" s="1"/>
      <c r="E278" s="9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51"/>
      <c r="B279" s="51"/>
      <c r="C279" s="51"/>
      <c r="D279" s="1"/>
      <c r="E279" s="9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51"/>
      <c r="B280" s="51"/>
      <c r="C280" s="51"/>
      <c r="D280" s="1"/>
      <c r="E280" s="9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51"/>
      <c r="B281" s="51"/>
      <c r="C281" s="51"/>
      <c r="D281" s="1"/>
      <c r="E281" s="9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51"/>
      <c r="B282" s="51"/>
      <c r="C282" s="51"/>
      <c r="D282" s="1"/>
      <c r="E282" s="9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51"/>
      <c r="B283" s="51"/>
      <c r="C283" s="51"/>
      <c r="D283" s="1"/>
      <c r="E283" s="9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51"/>
      <c r="B284" s="51"/>
      <c r="C284" s="51"/>
      <c r="D284" s="1"/>
      <c r="E284" s="9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51"/>
      <c r="B285" s="51"/>
      <c r="C285" s="51"/>
      <c r="D285" s="1"/>
      <c r="E285" s="9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51"/>
      <c r="B286" s="51"/>
      <c r="C286" s="51"/>
      <c r="D286" s="1"/>
      <c r="E286" s="9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51"/>
      <c r="B287" s="51"/>
      <c r="C287" s="51"/>
      <c r="D287" s="1"/>
      <c r="E287" s="9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51"/>
      <c r="B288" s="51"/>
      <c r="C288" s="51"/>
      <c r="D288" s="1"/>
      <c r="E288" s="9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51"/>
      <c r="B289" s="51"/>
      <c r="C289" s="51"/>
      <c r="D289" s="1"/>
      <c r="E289" s="9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51"/>
      <c r="B290" s="51"/>
      <c r="C290" s="51"/>
      <c r="D290" s="1"/>
      <c r="E290" s="9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51"/>
      <c r="B291" s="51"/>
      <c r="C291" s="51"/>
      <c r="D291" s="1"/>
      <c r="E291" s="9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51"/>
      <c r="B292" s="51"/>
      <c r="C292" s="51"/>
      <c r="D292" s="1"/>
      <c r="E292" s="9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51"/>
      <c r="B293" s="51"/>
      <c r="C293" s="51"/>
      <c r="D293" s="1"/>
      <c r="E293" s="9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51"/>
      <c r="B294" s="51"/>
      <c r="C294" s="51"/>
      <c r="D294" s="1"/>
      <c r="E294" s="9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51"/>
      <c r="B295" s="51"/>
      <c r="C295" s="51"/>
      <c r="D295" s="1"/>
      <c r="E295" s="9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51"/>
      <c r="B296" s="51"/>
      <c r="C296" s="51"/>
      <c r="D296" s="1"/>
      <c r="E296" s="9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51"/>
      <c r="B297" s="51"/>
      <c r="C297" s="51"/>
      <c r="D297" s="1"/>
      <c r="E297" s="9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51"/>
      <c r="B298" s="51"/>
      <c r="C298" s="51"/>
      <c r="D298" s="1"/>
      <c r="E298" s="9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51"/>
      <c r="B299" s="51"/>
      <c r="C299" s="51"/>
      <c r="D299" s="1"/>
      <c r="E299" s="9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51"/>
      <c r="B300" s="51"/>
      <c r="C300" s="51"/>
      <c r="D300" s="1"/>
      <c r="E300" s="9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51"/>
      <c r="B301" s="51"/>
      <c r="C301" s="51"/>
      <c r="D301" s="1"/>
      <c r="E301" s="9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51"/>
      <c r="B302" s="51"/>
      <c r="C302" s="51"/>
      <c r="D302" s="1"/>
      <c r="E302" s="9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51"/>
      <c r="B303" s="51"/>
      <c r="C303" s="51"/>
      <c r="D303" s="1"/>
      <c r="E303" s="9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51"/>
      <c r="B304" s="51"/>
      <c r="C304" s="51"/>
      <c r="D304" s="1"/>
      <c r="E304" s="9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51"/>
      <c r="B305" s="51"/>
      <c r="C305" s="51"/>
      <c r="D305" s="1"/>
      <c r="E305" s="9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51"/>
      <c r="B306" s="51"/>
      <c r="C306" s="51"/>
      <c r="D306" s="1"/>
      <c r="E306" s="9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51"/>
      <c r="B307" s="51"/>
      <c r="C307" s="51"/>
      <c r="D307" s="1"/>
      <c r="E307" s="9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51"/>
      <c r="B308" s="51"/>
      <c r="C308" s="51"/>
      <c r="D308" s="1"/>
      <c r="E308" s="9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51"/>
      <c r="B309" s="51"/>
      <c r="C309" s="51"/>
      <c r="D309" s="1"/>
      <c r="E309" s="9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51"/>
      <c r="B310" s="51"/>
      <c r="C310" s="51"/>
      <c r="D310" s="1"/>
      <c r="E310" s="9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51"/>
      <c r="B311" s="51"/>
      <c r="C311" s="51"/>
      <c r="D311" s="1"/>
      <c r="E311" s="9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51"/>
      <c r="B312" s="51"/>
      <c r="C312" s="51"/>
      <c r="D312" s="1"/>
      <c r="E312" s="9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51"/>
      <c r="B313" s="51"/>
      <c r="C313" s="51"/>
      <c r="D313" s="1"/>
      <c r="E313" s="9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51"/>
      <c r="B314" s="51"/>
      <c r="C314" s="51"/>
      <c r="D314" s="1"/>
      <c r="E314" s="9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51"/>
      <c r="B315" s="51"/>
      <c r="C315" s="51"/>
      <c r="D315" s="1"/>
      <c r="E315" s="9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51"/>
      <c r="B316" s="51"/>
      <c r="C316" s="51"/>
      <c r="D316" s="1"/>
      <c r="E316" s="9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51"/>
      <c r="B317" s="51"/>
      <c r="C317" s="51"/>
      <c r="D317" s="1"/>
      <c r="E317" s="9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51"/>
      <c r="B318" s="51"/>
      <c r="C318" s="51"/>
      <c r="D318" s="1"/>
      <c r="E318" s="9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51"/>
      <c r="B319" s="51"/>
      <c r="C319" s="51"/>
      <c r="D319" s="1"/>
      <c r="E319" s="9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51"/>
      <c r="B320" s="51"/>
      <c r="C320" s="51"/>
      <c r="D320" s="1"/>
      <c r="E320" s="9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51"/>
      <c r="B321" s="51"/>
      <c r="C321" s="51"/>
      <c r="D321" s="1"/>
      <c r="E321" s="9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51"/>
      <c r="B322" s="51"/>
      <c r="C322" s="51"/>
      <c r="D322" s="1"/>
      <c r="E322" s="9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51"/>
      <c r="B323" s="51"/>
      <c r="C323" s="51"/>
      <c r="D323" s="1"/>
      <c r="E323" s="9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51"/>
      <c r="B324" s="51"/>
      <c r="C324" s="51"/>
      <c r="D324" s="1"/>
      <c r="E324" s="9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51"/>
      <c r="B325" s="51"/>
      <c r="C325" s="51"/>
      <c r="D325" s="1"/>
      <c r="E325" s="9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51"/>
      <c r="B326" s="51"/>
      <c r="C326" s="51"/>
      <c r="D326" s="1"/>
      <c r="E326" s="9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51"/>
      <c r="B327" s="51"/>
      <c r="C327" s="51"/>
      <c r="D327" s="1"/>
      <c r="E327" s="9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51"/>
      <c r="B328" s="51"/>
      <c r="C328" s="51"/>
      <c r="D328" s="1"/>
      <c r="E328" s="9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51"/>
      <c r="B329" s="51"/>
      <c r="C329" s="51"/>
      <c r="D329" s="1"/>
      <c r="E329" s="9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51"/>
      <c r="B330" s="51"/>
      <c r="C330" s="51"/>
      <c r="D330" s="1"/>
      <c r="E330" s="9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51"/>
      <c r="B331" s="51"/>
      <c r="C331" s="51"/>
      <c r="D331" s="1"/>
      <c r="E331" s="9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51"/>
      <c r="B332" s="51"/>
      <c r="C332" s="51"/>
      <c r="D332" s="1"/>
      <c r="E332" s="9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51"/>
      <c r="B333" s="51"/>
      <c r="C333" s="51"/>
      <c r="D333" s="1"/>
      <c r="E333" s="9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51"/>
      <c r="B334" s="51"/>
      <c r="C334" s="51"/>
      <c r="D334" s="1"/>
      <c r="E334" s="9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51"/>
      <c r="B335" s="51"/>
      <c r="C335" s="51"/>
      <c r="D335" s="1"/>
      <c r="E335" s="9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51"/>
      <c r="B336" s="51"/>
      <c r="C336" s="51"/>
      <c r="D336" s="1"/>
      <c r="E336" s="9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51"/>
      <c r="B337" s="51"/>
      <c r="C337" s="51"/>
      <c r="D337" s="1"/>
      <c r="E337" s="9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51"/>
      <c r="B338" s="51"/>
      <c r="C338" s="51"/>
      <c r="D338" s="1"/>
      <c r="E338" s="9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51"/>
      <c r="B339" s="51"/>
      <c r="C339" s="51"/>
      <c r="D339" s="1"/>
      <c r="E339" s="9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51"/>
      <c r="B340" s="51"/>
      <c r="C340" s="51"/>
      <c r="D340" s="1"/>
      <c r="E340" s="9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51"/>
      <c r="B341" s="51"/>
      <c r="C341" s="51"/>
      <c r="D341" s="1"/>
      <c r="E341" s="9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51"/>
      <c r="B342" s="51"/>
      <c r="C342" s="51"/>
      <c r="D342" s="1"/>
      <c r="E342" s="9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51"/>
      <c r="B343" s="51"/>
      <c r="C343" s="51"/>
      <c r="D343" s="1"/>
      <c r="E343" s="9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51"/>
      <c r="B344" s="51"/>
      <c r="C344" s="51"/>
      <c r="D344" s="1"/>
      <c r="E344" s="9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51"/>
      <c r="B345" s="51"/>
      <c r="C345" s="51"/>
      <c r="D345" s="1"/>
      <c r="E345" s="9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51"/>
      <c r="B346" s="51"/>
      <c r="C346" s="51"/>
      <c r="D346" s="1"/>
      <c r="E346" s="9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51"/>
      <c r="B347" s="51"/>
      <c r="C347" s="51"/>
      <c r="D347" s="1"/>
      <c r="E347" s="9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51"/>
      <c r="B348" s="51"/>
      <c r="C348" s="51"/>
      <c r="D348" s="1"/>
      <c r="E348" s="9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51"/>
      <c r="B349" s="51"/>
      <c r="C349" s="51"/>
      <c r="D349" s="1"/>
      <c r="E349" s="9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51"/>
      <c r="B350" s="51"/>
      <c r="C350" s="51"/>
      <c r="D350" s="1"/>
      <c r="E350" s="9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51"/>
      <c r="B351" s="51"/>
      <c r="C351" s="51"/>
      <c r="D351" s="1"/>
      <c r="E351" s="9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51"/>
      <c r="B352" s="51"/>
      <c r="C352" s="51"/>
      <c r="D352" s="1"/>
      <c r="E352" s="9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51"/>
      <c r="B353" s="51"/>
      <c r="C353" s="51"/>
      <c r="D353" s="1"/>
      <c r="E353" s="9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51"/>
      <c r="B354" s="51"/>
      <c r="C354" s="51"/>
      <c r="D354" s="1"/>
      <c r="E354" s="9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51"/>
      <c r="B355" s="51"/>
      <c r="C355" s="51"/>
      <c r="D355" s="1"/>
      <c r="E355" s="9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51"/>
      <c r="B356" s="51"/>
      <c r="C356" s="51"/>
      <c r="D356" s="1"/>
      <c r="E356" s="9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51"/>
      <c r="B357" s="51"/>
      <c r="C357" s="51"/>
      <c r="D357" s="1"/>
      <c r="E357" s="9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51"/>
      <c r="B358" s="51"/>
      <c r="C358" s="51"/>
      <c r="D358" s="1"/>
      <c r="E358" s="9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51"/>
      <c r="B359" s="51"/>
      <c r="C359" s="51"/>
      <c r="D359" s="1"/>
      <c r="E359" s="9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51"/>
      <c r="B360" s="51"/>
      <c r="C360" s="51"/>
      <c r="D360" s="1"/>
      <c r="E360" s="9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51"/>
      <c r="B361" s="51"/>
      <c r="C361" s="51"/>
      <c r="D361" s="1"/>
      <c r="E361" s="9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51"/>
      <c r="B362" s="51"/>
      <c r="C362" s="51"/>
      <c r="D362" s="1"/>
      <c r="E362" s="9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51"/>
      <c r="B363" s="51"/>
      <c r="C363" s="51"/>
      <c r="D363" s="1"/>
      <c r="E363" s="9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51"/>
      <c r="B364" s="51"/>
      <c r="C364" s="51"/>
      <c r="D364" s="1"/>
      <c r="E364" s="9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51"/>
      <c r="B365" s="51"/>
      <c r="C365" s="51"/>
      <c r="D365" s="1"/>
      <c r="E365" s="9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51"/>
      <c r="B366" s="51"/>
      <c r="C366" s="51"/>
      <c r="D366" s="1"/>
      <c r="E366" s="9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51"/>
      <c r="B367" s="51"/>
      <c r="C367" s="51"/>
      <c r="D367" s="1"/>
      <c r="E367" s="9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51"/>
      <c r="B368" s="51"/>
      <c r="C368" s="51"/>
      <c r="D368" s="1"/>
      <c r="E368" s="9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51"/>
      <c r="B369" s="51"/>
      <c r="C369" s="51"/>
      <c r="D369" s="1"/>
      <c r="E369" s="9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51"/>
      <c r="B370" s="51"/>
      <c r="C370" s="51"/>
      <c r="D370" s="1"/>
      <c r="E370" s="9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51"/>
      <c r="B371" s="51"/>
      <c r="C371" s="51"/>
      <c r="D371" s="1"/>
      <c r="E371" s="9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51"/>
      <c r="B372" s="51"/>
      <c r="C372" s="51"/>
      <c r="D372" s="1"/>
      <c r="E372" s="9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51"/>
      <c r="B373" s="51"/>
      <c r="C373" s="51"/>
      <c r="D373" s="1"/>
      <c r="E373" s="9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51"/>
      <c r="B374" s="51"/>
      <c r="C374" s="51"/>
      <c r="D374" s="1"/>
      <c r="E374" s="9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51"/>
      <c r="B375" s="51"/>
      <c r="C375" s="51"/>
      <c r="D375" s="1"/>
      <c r="E375" s="9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51"/>
      <c r="B376" s="51"/>
      <c r="C376" s="51"/>
      <c r="D376" s="1"/>
      <c r="E376" s="9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51"/>
      <c r="B377" s="51"/>
      <c r="C377" s="51"/>
      <c r="D377" s="1"/>
      <c r="E377" s="9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51"/>
      <c r="B378" s="51"/>
      <c r="C378" s="51"/>
      <c r="D378" s="1"/>
      <c r="E378" s="9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51"/>
      <c r="B379" s="51"/>
      <c r="C379" s="51"/>
      <c r="D379" s="1"/>
      <c r="E379" s="9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51"/>
      <c r="B380" s="51"/>
      <c r="C380" s="51"/>
      <c r="D380" s="1"/>
      <c r="E380" s="9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51"/>
      <c r="B381" s="51"/>
      <c r="C381" s="51"/>
      <c r="D381" s="1"/>
      <c r="E381" s="9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51"/>
      <c r="B382" s="51"/>
      <c r="C382" s="51"/>
      <c r="D382" s="1"/>
      <c r="E382" s="9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51"/>
      <c r="B383" s="51"/>
      <c r="C383" s="51"/>
      <c r="D383" s="1"/>
      <c r="E383" s="9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51"/>
      <c r="B384" s="51"/>
      <c r="C384" s="51"/>
      <c r="D384" s="1"/>
      <c r="E384" s="9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51"/>
      <c r="B385" s="51"/>
      <c r="C385" s="51"/>
      <c r="D385" s="1"/>
      <c r="E385" s="9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51"/>
      <c r="B386" s="51"/>
      <c r="C386" s="51"/>
      <c r="D386" s="1"/>
      <c r="E386" s="9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51"/>
      <c r="B387" s="51"/>
      <c r="C387" s="51"/>
      <c r="D387" s="1"/>
      <c r="E387" s="9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51"/>
      <c r="B388" s="51"/>
      <c r="C388" s="51"/>
      <c r="D388" s="1"/>
      <c r="E388" s="9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51"/>
      <c r="B389" s="51"/>
      <c r="C389" s="51"/>
      <c r="D389" s="1"/>
      <c r="E389" s="9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51"/>
      <c r="B390" s="51"/>
      <c r="C390" s="51"/>
      <c r="D390" s="1"/>
      <c r="E390" s="9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51"/>
      <c r="B391" s="51"/>
      <c r="C391" s="51"/>
      <c r="D391" s="1"/>
      <c r="E391" s="9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51"/>
      <c r="B392" s="51"/>
      <c r="C392" s="51"/>
      <c r="D392" s="1"/>
      <c r="E392" s="9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51"/>
      <c r="B393" s="51"/>
      <c r="C393" s="51"/>
      <c r="D393" s="1"/>
      <c r="E393" s="9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51"/>
      <c r="B394" s="51"/>
      <c r="C394" s="51"/>
      <c r="D394" s="1"/>
      <c r="E394" s="9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51"/>
      <c r="B395" s="51"/>
      <c r="C395" s="51"/>
      <c r="D395" s="1"/>
      <c r="E395" s="9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51"/>
      <c r="B396" s="51"/>
      <c r="C396" s="51"/>
      <c r="D396" s="1"/>
      <c r="E396" s="9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51"/>
      <c r="B397" s="51"/>
      <c r="C397" s="51"/>
      <c r="D397" s="1"/>
      <c r="E397" s="9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51"/>
      <c r="B398" s="51"/>
      <c r="C398" s="51"/>
      <c r="D398" s="1"/>
      <c r="E398" s="9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51"/>
      <c r="B399" s="51"/>
      <c r="C399" s="51"/>
      <c r="D399" s="1"/>
      <c r="E399" s="9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51"/>
      <c r="B400" s="51"/>
      <c r="C400" s="51"/>
      <c r="D400" s="1"/>
      <c r="E400" s="9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51"/>
      <c r="B401" s="51"/>
      <c r="C401" s="51"/>
      <c r="D401" s="1"/>
      <c r="E401" s="9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51"/>
      <c r="B402" s="51"/>
      <c r="C402" s="51"/>
      <c r="D402" s="1"/>
      <c r="E402" s="9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51"/>
      <c r="B403" s="51"/>
      <c r="C403" s="51"/>
      <c r="D403" s="1"/>
      <c r="E403" s="9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51"/>
      <c r="B404" s="51"/>
      <c r="C404" s="51"/>
      <c r="D404" s="1"/>
      <c r="E404" s="9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51"/>
      <c r="B405" s="51"/>
      <c r="C405" s="51"/>
      <c r="D405" s="1"/>
      <c r="E405" s="9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51"/>
      <c r="B406" s="51"/>
      <c r="C406" s="51"/>
      <c r="D406" s="1"/>
      <c r="E406" s="9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51"/>
      <c r="B407" s="51"/>
      <c r="C407" s="51"/>
      <c r="D407" s="1"/>
      <c r="E407" s="9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51"/>
      <c r="B408" s="51"/>
      <c r="C408" s="51"/>
      <c r="D408" s="1"/>
      <c r="E408" s="9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51"/>
      <c r="B409" s="51"/>
      <c r="C409" s="51"/>
      <c r="D409" s="1"/>
      <c r="E409" s="9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51"/>
      <c r="B410" s="51"/>
      <c r="C410" s="51"/>
      <c r="D410" s="1"/>
      <c r="E410" s="9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51"/>
      <c r="B411" s="51"/>
      <c r="C411" s="51"/>
      <c r="D411" s="1"/>
      <c r="E411" s="9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51"/>
      <c r="B412" s="51"/>
      <c r="C412" s="51"/>
      <c r="D412" s="1"/>
      <c r="E412" s="9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51"/>
      <c r="B413" s="51"/>
      <c r="C413" s="51"/>
      <c r="D413" s="1"/>
      <c r="E413" s="9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51"/>
      <c r="B414" s="51"/>
      <c r="C414" s="51"/>
      <c r="D414" s="1"/>
      <c r="E414" s="9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51"/>
      <c r="B415" s="51"/>
      <c r="C415" s="51"/>
      <c r="D415" s="1"/>
      <c r="E415" s="9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51"/>
      <c r="B416" s="51"/>
      <c r="C416" s="51"/>
      <c r="D416" s="1"/>
      <c r="E416" s="9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51"/>
      <c r="B417" s="51"/>
      <c r="C417" s="51"/>
      <c r="D417" s="1"/>
      <c r="E417" s="9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51"/>
      <c r="B418" s="51"/>
      <c r="C418" s="51"/>
      <c r="D418" s="1"/>
      <c r="E418" s="9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51"/>
      <c r="B419" s="51"/>
      <c r="C419" s="51"/>
      <c r="D419" s="1"/>
      <c r="E419" s="9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51"/>
      <c r="B420" s="51"/>
      <c r="C420" s="51"/>
      <c r="D420" s="1"/>
      <c r="E420" s="9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51"/>
      <c r="B421" s="51"/>
      <c r="C421" s="51"/>
      <c r="D421" s="1"/>
      <c r="E421" s="9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51"/>
      <c r="B422" s="51"/>
      <c r="C422" s="51"/>
      <c r="D422" s="1"/>
      <c r="E422" s="9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51"/>
      <c r="B423" s="51"/>
      <c r="C423" s="51"/>
      <c r="D423" s="1"/>
      <c r="E423" s="9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51"/>
      <c r="B424" s="51"/>
      <c r="C424" s="51"/>
      <c r="D424" s="1"/>
      <c r="E424" s="9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51"/>
      <c r="B425" s="51"/>
      <c r="C425" s="51"/>
      <c r="D425" s="1"/>
      <c r="E425" s="9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51"/>
      <c r="B426" s="51"/>
      <c r="C426" s="51"/>
      <c r="D426" s="1"/>
      <c r="E426" s="9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51"/>
      <c r="B427" s="51"/>
      <c r="C427" s="51"/>
      <c r="D427" s="1"/>
      <c r="E427" s="9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51"/>
      <c r="B428" s="51"/>
      <c r="C428" s="51"/>
      <c r="D428" s="1"/>
      <c r="E428" s="9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51"/>
      <c r="B429" s="51"/>
      <c r="C429" s="51"/>
      <c r="D429" s="1"/>
      <c r="E429" s="9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51"/>
      <c r="B430" s="51"/>
      <c r="C430" s="51"/>
      <c r="D430" s="1"/>
      <c r="E430" s="9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51"/>
      <c r="B431" s="51"/>
      <c r="C431" s="51"/>
      <c r="D431" s="1"/>
      <c r="E431" s="9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51"/>
      <c r="B432" s="51"/>
      <c r="C432" s="51"/>
      <c r="D432" s="1"/>
      <c r="E432" s="9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51"/>
      <c r="B433" s="51"/>
      <c r="C433" s="51"/>
      <c r="D433" s="1"/>
      <c r="E433" s="9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51"/>
      <c r="B434" s="51"/>
      <c r="C434" s="51"/>
      <c r="D434" s="1"/>
      <c r="E434" s="9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51"/>
      <c r="B435" s="51"/>
      <c r="C435" s="51"/>
      <c r="D435" s="1"/>
      <c r="E435" s="9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51"/>
      <c r="B436" s="51"/>
      <c r="C436" s="51"/>
      <c r="D436" s="1"/>
      <c r="E436" s="9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51"/>
      <c r="B437" s="51"/>
      <c r="C437" s="51"/>
      <c r="D437" s="1"/>
      <c r="E437" s="9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51"/>
      <c r="B438" s="51"/>
      <c r="C438" s="51"/>
      <c r="D438" s="1"/>
      <c r="E438" s="9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51"/>
      <c r="B439" s="51"/>
      <c r="C439" s="51"/>
      <c r="D439" s="1"/>
      <c r="E439" s="9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51"/>
      <c r="B440" s="51"/>
      <c r="C440" s="51"/>
      <c r="D440" s="1"/>
      <c r="E440" s="9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51"/>
      <c r="B441" s="51"/>
      <c r="C441" s="51"/>
      <c r="D441" s="1"/>
      <c r="E441" s="9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51"/>
      <c r="B442" s="51"/>
      <c r="C442" s="51"/>
      <c r="D442" s="1"/>
      <c r="E442" s="9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51"/>
      <c r="B443" s="51"/>
      <c r="C443" s="51"/>
      <c r="D443" s="1"/>
      <c r="E443" s="9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51"/>
      <c r="B444" s="51"/>
      <c r="C444" s="51"/>
      <c r="D444" s="1"/>
      <c r="E444" s="9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51"/>
      <c r="B445" s="51"/>
      <c r="C445" s="51"/>
      <c r="D445" s="1"/>
      <c r="E445" s="9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51"/>
      <c r="B446" s="51"/>
      <c r="C446" s="51"/>
      <c r="D446" s="1"/>
      <c r="E446" s="9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51"/>
      <c r="B447" s="51"/>
      <c r="C447" s="51"/>
      <c r="D447" s="1"/>
      <c r="E447" s="9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51"/>
      <c r="B448" s="51"/>
      <c r="C448" s="51"/>
      <c r="D448" s="1"/>
      <c r="E448" s="9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51"/>
      <c r="B449" s="51"/>
      <c r="C449" s="51"/>
      <c r="D449" s="1"/>
      <c r="E449" s="9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51"/>
      <c r="B450" s="51"/>
      <c r="C450" s="51"/>
      <c r="D450" s="1"/>
      <c r="E450" s="9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51"/>
      <c r="B451" s="51"/>
      <c r="C451" s="51"/>
      <c r="D451" s="1"/>
      <c r="E451" s="9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51"/>
      <c r="B452" s="51"/>
      <c r="C452" s="51"/>
      <c r="D452" s="1"/>
      <c r="E452" s="9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51"/>
      <c r="B453" s="51"/>
      <c r="C453" s="51"/>
      <c r="D453" s="1"/>
      <c r="E453" s="9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51"/>
      <c r="B454" s="51"/>
      <c r="C454" s="51"/>
      <c r="D454" s="1"/>
      <c r="E454" s="9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51"/>
      <c r="B455" s="51"/>
      <c r="C455" s="51"/>
      <c r="D455" s="1"/>
      <c r="E455" s="9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51"/>
      <c r="B456" s="51"/>
      <c r="C456" s="51"/>
      <c r="D456" s="1"/>
      <c r="E456" s="9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51"/>
      <c r="B457" s="51"/>
      <c r="C457" s="51"/>
      <c r="D457" s="1"/>
      <c r="E457" s="9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51"/>
      <c r="B458" s="51"/>
      <c r="C458" s="51"/>
      <c r="D458" s="1"/>
      <c r="E458" s="9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51"/>
      <c r="B459" s="51"/>
      <c r="C459" s="51"/>
      <c r="D459" s="1"/>
      <c r="E459" s="9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51"/>
      <c r="B460" s="51"/>
      <c r="C460" s="51"/>
      <c r="D460" s="1"/>
      <c r="E460" s="9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51"/>
      <c r="B461" s="51"/>
      <c r="C461" s="51"/>
      <c r="D461" s="1"/>
      <c r="E461" s="9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51"/>
      <c r="B462" s="51"/>
      <c r="C462" s="51"/>
      <c r="D462" s="1"/>
      <c r="E462" s="9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51"/>
      <c r="B463" s="51"/>
      <c r="C463" s="51"/>
      <c r="D463" s="1"/>
      <c r="E463" s="9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51"/>
      <c r="B464" s="51"/>
      <c r="C464" s="51"/>
      <c r="D464" s="1"/>
      <c r="E464" s="9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51"/>
      <c r="B465" s="51"/>
      <c r="C465" s="51"/>
      <c r="D465" s="1"/>
      <c r="E465" s="9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51"/>
      <c r="B466" s="51"/>
      <c r="C466" s="51"/>
      <c r="D466" s="1"/>
      <c r="E466" s="9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51"/>
      <c r="B467" s="51"/>
      <c r="C467" s="51"/>
      <c r="D467" s="1"/>
      <c r="E467" s="9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51"/>
      <c r="B468" s="51"/>
      <c r="C468" s="51"/>
      <c r="D468" s="1"/>
      <c r="E468" s="9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51"/>
      <c r="B469" s="51"/>
      <c r="C469" s="51"/>
      <c r="D469" s="1"/>
      <c r="E469" s="9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51"/>
      <c r="B470" s="51"/>
      <c r="C470" s="51"/>
      <c r="D470" s="1"/>
      <c r="E470" s="9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51"/>
      <c r="B471" s="51"/>
      <c r="C471" s="51"/>
      <c r="D471" s="1"/>
      <c r="E471" s="9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51"/>
      <c r="B472" s="51"/>
      <c r="C472" s="51"/>
      <c r="D472" s="1"/>
      <c r="E472" s="9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51"/>
      <c r="B473" s="51"/>
      <c r="C473" s="51"/>
      <c r="D473" s="1"/>
      <c r="E473" s="9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51"/>
      <c r="B474" s="51"/>
      <c r="C474" s="51"/>
      <c r="D474" s="1"/>
      <c r="E474" s="9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51"/>
      <c r="B475" s="51"/>
      <c r="C475" s="51"/>
      <c r="D475" s="1"/>
      <c r="E475" s="9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51"/>
      <c r="B476" s="51"/>
      <c r="C476" s="51"/>
      <c r="D476" s="1"/>
      <c r="E476" s="9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51"/>
      <c r="B477" s="51"/>
      <c r="C477" s="51"/>
      <c r="D477" s="1"/>
      <c r="E477" s="9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51"/>
      <c r="B478" s="51"/>
      <c r="C478" s="51"/>
      <c r="D478" s="1"/>
      <c r="E478" s="9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51"/>
      <c r="B479" s="51"/>
      <c r="C479" s="51"/>
      <c r="D479" s="1"/>
      <c r="E479" s="9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51"/>
      <c r="B480" s="51"/>
      <c r="C480" s="51"/>
      <c r="D480" s="1"/>
      <c r="E480" s="9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51"/>
      <c r="B481" s="51"/>
      <c r="C481" s="51"/>
      <c r="D481" s="1"/>
      <c r="E481" s="9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51"/>
      <c r="B482" s="51"/>
      <c r="C482" s="51"/>
      <c r="D482" s="1"/>
      <c r="E482" s="9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51"/>
      <c r="B483" s="51"/>
      <c r="C483" s="51"/>
      <c r="D483" s="1"/>
      <c r="E483" s="9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51"/>
      <c r="B484" s="51"/>
      <c r="C484" s="51"/>
      <c r="D484" s="1"/>
      <c r="E484" s="9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51"/>
      <c r="B485" s="51"/>
      <c r="C485" s="51"/>
      <c r="D485" s="1"/>
      <c r="E485" s="9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51"/>
      <c r="B486" s="51"/>
      <c r="C486" s="51"/>
      <c r="D486" s="1"/>
      <c r="E486" s="9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51"/>
      <c r="B487" s="51"/>
      <c r="C487" s="51"/>
      <c r="D487" s="1"/>
      <c r="E487" s="9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51"/>
      <c r="B488" s="51"/>
      <c r="C488" s="51"/>
      <c r="D488" s="1"/>
      <c r="E488" s="9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51"/>
      <c r="B489" s="51"/>
      <c r="C489" s="51"/>
      <c r="D489" s="1"/>
      <c r="E489" s="9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51"/>
      <c r="B490" s="51"/>
      <c r="C490" s="51"/>
      <c r="D490" s="1"/>
      <c r="E490" s="9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51"/>
      <c r="B491" s="51"/>
      <c r="C491" s="51"/>
      <c r="D491" s="1"/>
      <c r="E491" s="9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51"/>
      <c r="B492" s="51"/>
      <c r="C492" s="51"/>
      <c r="D492" s="1"/>
      <c r="E492" s="9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51"/>
      <c r="B493" s="51"/>
      <c r="C493" s="51"/>
      <c r="D493" s="1"/>
      <c r="E493" s="9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51"/>
      <c r="B494" s="51"/>
      <c r="C494" s="51"/>
      <c r="D494" s="1"/>
      <c r="E494" s="9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51"/>
      <c r="B495" s="51"/>
      <c r="C495" s="51"/>
      <c r="D495" s="1"/>
      <c r="E495" s="9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51"/>
      <c r="B496" s="51"/>
      <c r="C496" s="51"/>
      <c r="D496" s="1"/>
      <c r="E496" s="9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51"/>
      <c r="B497" s="51"/>
      <c r="C497" s="51"/>
      <c r="D497" s="1"/>
      <c r="E497" s="9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51"/>
      <c r="B498" s="51"/>
      <c r="C498" s="51"/>
      <c r="D498" s="1"/>
      <c r="E498" s="9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51"/>
      <c r="B499" s="51"/>
      <c r="C499" s="51"/>
      <c r="D499" s="1"/>
      <c r="E499" s="9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51"/>
      <c r="B500" s="51"/>
      <c r="C500" s="51"/>
      <c r="D500" s="1"/>
      <c r="E500" s="9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51"/>
      <c r="B501" s="51"/>
      <c r="C501" s="51"/>
      <c r="D501" s="1"/>
      <c r="E501" s="9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51"/>
      <c r="B502" s="51"/>
      <c r="C502" s="51"/>
      <c r="D502" s="1"/>
      <c r="E502" s="9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51"/>
      <c r="B503" s="51"/>
      <c r="C503" s="51"/>
      <c r="D503" s="1"/>
      <c r="E503" s="9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51"/>
      <c r="B504" s="51"/>
      <c r="C504" s="51"/>
      <c r="D504" s="1"/>
      <c r="E504" s="9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51"/>
      <c r="B505" s="51"/>
      <c r="C505" s="51"/>
      <c r="D505" s="1"/>
      <c r="E505" s="9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51"/>
      <c r="B506" s="51"/>
      <c r="C506" s="51"/>
      <c r="D506" s="1"/>
      <c r="E506" s="9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51"/>
      <c r="B507" s="51"/>
      <c r="C507" s="51"/>
      <c r="D507" s="1"/>
      <c r="E507" s="9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51"/>
      <c r="B508" s="51"/>
      <c r="C508" s="51"/>
      <c r="D508" s="1"/>
      <c r="E508" s="9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51"/>
      <c r="B509" s="51"/>
      <c r="C509" s="51"/>
      <c r="D509" s="1"/>
      <c r="E509" s="9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51"/>
      <c r="B510" s="51"/>
      <c r="C510" s="51"/>
      <c r="D510" s="1"/>
      <c r="E510" s="9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51"/>
      <c r="B511" s="51"/>
      <c r="C511" s="51"/>
      <c r="D511" s="1"/>
      <c r="E511" s="9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51"/>
      <c r="B512" s="51"/>
      <c r="C512" s="51"/>
      <c r="D512" s="1"/>
      <c r="E512" s="9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51"/>
      <c r="B513" s="51"/>
      <c r="C513" s="51"/>
      <c r="D513" s="1"/>
      <c r="E513" s="9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51"/>
      <c r="B514" s="51"/>
      <c r="C514" s="51"/>
      <c r="D514" s="1"/>
      <c r="E514" s="9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51"/>
      <c r="B515" s="51"/>
      <c r="C515" s="51"/>
      <c r="D515" s="1"/>
      <c r="E515" s="9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51"/>
      <c r="B516" s="51"/>
      <c r="C516" s="51"/>
      <c r="D516" s="1"/>
      <c r="E516" s="9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51"/>
      <c r="B517" s="51"/>
      <c r="C517" s="51"/>
      <c r="D517" s="1"/>
      <c r="E517" s="9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51"/>
      <c r="B518" s="51"/>
      <c r="C518" s="51"/>
      <c r="D518" s="1"/>
      <c r="E518" s="9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51"/>
      <c r="B519" s="51"/>
      <c r="C519" s="51"/>
      <c r="D519" s="1"/>
      <c r="E519" s="9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51"/>
      <c r="B520" s="51"/>
      <c r="C520" s="51"/>
      <c r="D520" s="1"/>
      <c r="E520" s="9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51"/>
      <c r="B521" s="51"/>
      <c r="C521" s="51"/>
      <c r="D521" s="1"/>
      <c r="E521" s="9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51"/>
      <c r="B522" s="51"/>
      <c r="C522" s="51"/>
      <c r="D522" s="1"/>
      <c r="E522" s="9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51"/>
      <c r="B523" s="51"/>
      <c r="C523" s="51"/>
      <c r="D523" s="1"/>
      <c r="E523" s="9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51"/>
      <c r="B524" s="51"/>
      <c r="C524" s="51"/>
      <c r="D524" s="1"/>
      <c r="E524" s="9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51"/>
      <c r="B525" s="51"/>
      <c r="C525" s="51"/>
      <c r="D525" s="1"/>
      <c r="E525" s="9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51"/>
      <c r="B526" s="51"/>
      <c r="C526" s="51"/>
      <c r="D526" s="1"/>
      <c r="E526" s="9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51"/>
      <c r="B527" s="51"/>
      <c r="C527" s="51"/>
      <c r="D527" s="1"/>
      <c r="E527" s="9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51"/>
      <c r="B528" s="51"/>
      <c r="C528" s="51"/>
      <c r="D528" s="1"/>
      <c r="E528" s="9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51"/>
      <c r="B529" s="51"/>
      <c r="C529" s="51"/>
      <c r="D529" s="1"/>
      <c r="E529" s="9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51"/>
      <c r="B530" s="51"/>
      <c r="C530" s="51"/>
      <c r="D530" s="1"/>
      <c r="E530" s="9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51"/>
      <c r="B531" s="51"/>
      <c r="C531" s="51"/>
      <c r="D531" s="1"/>
      <c r="E531" s="9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51"/>
      <c r="B532" s="51"/>
      <c r="C532" s="51"/>
      <c r="D532" s="1"/>
      <c r="E532" s="9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51"/>
      <c r="B533" s="51"/>
      <c r="C533" s="51"/>
      <c r="D533" s="1"/>
      <c r="E533" s="9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51"/>
      <c r="B534" s="51"/>
      <c r="C534" s="51"/>
      <c r="D534" s="1"/>
      <c r="E534" s="9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51"/>
      <c r="B535" s="51"/>
      <c r="C535" s="51"/>
      <c r="D535" s="1"/>
      <c r="E535" s="9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51"/>
      <c r="B536" s="51"/>
      <c r="C536" s="51"/>
      <c r="D536" s="1"/>
      <c r="E536" s="9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51"/>
      <c r="B537" s="51"/>
      <c r="C537" s="51"/>
      <c r="D537" s="1"/>
      <c r="E537" s="9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51"/>
      <c r="B538" s="51"/>
      <c r="C538" s="51"/>
      <c r="D538" s="1"/>
      <c r="E538" s="9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51"/>
      <c r="B539" s="51"/>
      <c r="C539" s="51"/>
      <c r="D539" s="1"/>
      <c r="E539" s="9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51"/>
      <c r="B540" s="51"/>
      <c r="C540" s="51"/>
      <c r="D540" s="1"/>
      <c r="E540" s="9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51"/>
      <c r="B541" s="51"/>
      <c r="C541" s="51"/>
      <c r="D541" s="1"/>
      <c r="E541" s="9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51"/>
      <c r="B542" s="51"/>
      <c r="C542" s="51"/>
      <c r="D542" s="1"/>
      <c r="E542" s="9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51"/>
      <c r="B543" s="51"/>
      <c r="C543" s="51"/>
      <c r="D543" s="1"/>
      <c r="E543" s="9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51"/>
      <c r="B544" s="51"/>
      <c r="C544" s="51"/>
      <c r="D544" s="1"/>
      <c r="E544" s="9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51"/>
      <c r="B545" s="51"/>
      <c r="C545" s="51"/>
      <c r="D545" s="1"/>
      <c r="E545" s="9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51"/>
      <c r="B546" s="51"/>
      <c r="C546" s="51"/>
      <c r="D546" s="1"/>
      <c r="E546" s="9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51"/>
      <c r="B547" s="51"/>
      <c r="C547" s="51"/>
      <c r="D547" s="1"/>
      <c r="E547" s="9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51"/>
      <c r="B548" s="51"/>
      <c r="C548" s="51"/>
      <c r="D548" s="1"/>
      <c r="E548" s="9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51"/>
      <c r="B549" s="51"/>
      <c r="C549" s="51"/>
      <c r="D549" s="1"/>
      <c r="E549" s="9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51"/>
      <c r="B550" s="51"/>
      <c r="C550" s="51"/>
      <c r="D550" s="1"/>
      <c r="E550" s="9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51"/>
      <c r="B551" s="51"/>
      <c r="C551" s="51"/>
      <c r="D551" s="1"/>
      <c r="E551" s="9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51"/>
      <c r="B552" s="51"/>
      <c r="C552" s="51"/>
      <c r="D552" s="1"/>
      <c r="E552" s="9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51"/>
      <c r="B553" s="51"/>
      <c r="C553" s="51"/>
      <c r="D553" s="1"/>
      <c r="E553" s="9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51"/>
      <c r="B554" s="51"/>
      <c r="C554" s="51"/>
      <c r="D554" s="1"/>
      <c r="E554" s="9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51"/>
      <c r="B555" s="51"/>
      <c r="C555" s="51"/>
      <c r="D555" s="1"/>
      <c r="E555" s="9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51"/>
      <c r="B556" s="51"/>
      <c r="C556" s="51"/>
      <c r="D556" s="1"/>
      <c r="E556" s="9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51"/>
      <c r="B557" s="51"/>
      <c r="C557" s="51"/>
      <c r="D557" s="1"/>
      <c r="E557" s="9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51"/>
      <c r="B558" s="51"/>
      <c r="C558" s="51"/>
      <c r="D558" s="1"/>
      <c r="E558" s="9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51"/>
      <c r="B559" s="51"/>
      <c r="C559" s="51"/>
      <c r="D559" s="1"/>
      <c r="E559" s="9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51"/>
      <c r="B560" s="51"/>
      <c r="C560" s="51"/>
      <c r="D560" s="1"/>
      <c r="E560" s="9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51"/>
      <c r="B561" s="51"/>
      <c r="C561" s="51"/>
      <c r="D561" s="1"/>
      <c r="E561" s="9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51"/>
      <c r="B562" s="51"/>
      <c r="C562" s="51"/>
      <c r="D562" s="1"/>
      <c r="E562" s="9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51"/>
      <c r="B563" s="51"/>
      <c r="C563" s="51"/>
      <c r="D563" s="1"/>
      <c r="E563" s="9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51"/>
      <c r="B564" s="51"/>
      <c r="C564" s="51"/>
      <c r="D564" s="1"/>
      <c r="E564" s="9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51"/>
      <c r="B565" s="51"/>
      <c r="C565" s="51"/>
      <c r="D565" s="1"/>
      <c r="E565" s="9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51"/>
      <c r="B566" s="51"/>
      <c r="C566" s="51"/>
      <c r="D566" s="1"/>
      <c r="E566" s="9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51"/>
      <c r="B567" s="51"/>
      <c r="C567" s="51"/>
      <c r="D567" s="1"/>
      <c r="E567" s="9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51"/>
      <c r="B568" s="51"/>
      <c r="C568" s="51"/>
      <c r="D568" s="1"/>
      <c r="E568" s="9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51"/>
      <c r="B569" s="51"/>
      <c r="C569" s="51"/>
      <c r="D569" s="1"/>
      <c r="E569" s="9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51"/>
      <c r="B570" s="51"/>
      <c r="C570" s="51"/>
      <c r="D570" s="1"/>
      <c r="E570" s="9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51"/>
      <c r="B571" s="51"/>
      <c r="C571" s="51"/>
      <c r="D571" s="1"/>
      <c r="E571" s="9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51"/>
      <c r="B572" s="51"/>
      <c r="C572" s="51"/>
      <c r="D572" s="1"/>
      <c r="E572" s="9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51"/>
      <c r="B573" s="51"/>
      <c r="C573" s="51"/>
      <c r="D573" s="1"/>
      <c r="E573" s="9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51"/>
      <c r="B574" s="51"/>
      <c r="C574" s="51"/>
      <c r="D574" s="1"/>
      <c r="E574" s="9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51"/>
      <c r="B575" s="51"/>
      <c r="C575" s="51"/>
      <c r="D575" s="1"/>
      <c r="E575" s="9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51"/>
      <c r="B576" s="51"/>
      <c r="C576" s="51"/>
      <c r="D576" s="1"/>
      <c r="E576" s="9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51"/>
      <c r="B577" s="51"/>
      <c r="C577" s="51"/>
      <c r="D577" s="1"/>
      <c r="E577" s="9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51"/>
      <c r="B578" s="51"/>
      <c r="C578" s="51"/>
      <c r="D578" s="1"/>
      <c r="E578" s="9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51"/>
      <c r="B579" s="51"/>
      <c r="C579" s="51"/>
      <c r="D579" s="1"/>
      <c r="E579" s="9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51"/>
      <c r="B580" s="51"/>
      <c r="C580" s="51"/>
      <c r="D580" s="1"/>
      <c r="E580" s="9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51"/>
      <c r="B581" s="51"/>
      <c r="C581" s="51"/>
      <c r="D581" s="1"/>
      <c r="E581" s="9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51"/>
      <c r="B582" s="51"/>
      <c r="C582" s="51"/>
      <c r="D582" s="1"/>
      <c r="E582" s="9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51"/>
      <c r="B583" s="51"/>
      <c r="C583" s="51"/>
      <c r="D583" s="1"/>
      <c r="E583" s="9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51"/>
      <c r="B584" s="51"/>
      <c r="C584" s="51"/>
      <c r="D584" s="1"/>
      <c r="E584" s="9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51"/>
      <c r="B585" s="51"/>
      <c r="C585" s="51"/>
      <c r="D585" s="1"/>
      <c r="E585" s="9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51"/>
      <c r="B586" s="51"/>
      <c r="C586" s="51"/>
      <c r="D586" s="1"/>
      <c r="E586" s="9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51"/>
      <c r="B587" s="51"/>
      <c r="C587" s="51"/>
      <c r="D587" s="1"/>
      <c r="E587" s="9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51"/>
      <c r="B588" s="51"/>
      <c r="C588" s="51"/>
      <c r="D588" s="1"/>
      <c r="E588" s="9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51"/>
      <c r="B589" s="51"/>
      <c r="C589" s="51"/>
      <c r="D589" s="1"/>
      <c r="E589" s="9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51"/>
      <c r="B590" s="51"/>
      <c r="C590" s="51"/>
      <c r="D590" s="1"/>
      <c r="E590" s="9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51"/>
      <c r="B591" s="51"/>
      <c r="C591" s="51"/>
      <c r="D591" s="1"/>
      <c r="E591" s="9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51"/>
      <c r="B592" s="51"/>
      <c r="C592" s="51"/>
      <c r="D592" s="1"/>
      <c r="E592" s="9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51"/>
      <c r="B593" s="51"/>
      <c r="C593" s="51"/>
      <c r="D593" s="1"/>
      <c r="E593" s="9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51"/>
      <c r="B594" s="51"/>
      <c r="C594" s="51"/>
      <c r="D594" s="1"/>
      <c r="E594" s="9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51"/>
      <c r="B595" s="51"/>
      <c r="C595" s="51"/>
      <c r="D595" s="1"/>
      <c r="E595" s="9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51"/>
      <c r="B596" s="51"/>
      <c r="C596" s="51"/>
      <c r="D596" s="1"/>
      <c r="E596" s="9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51"/>
      <c r="B597" s="51"/>
      <c r="C597" s="51"/>
      <c r="D597" s="1"/>
      <c r="E597" s="9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51"/>
      <c r="B598" s="51"/>
      <c r="C598" s="51"/>
      <c r="D598" s="1"/>
      <c r="E598" s="9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51"/>
      <c r="B599" s="51"/>
      <c r="C599" s="51"/>
      <c r="D599" s="1"/>
      <c r="E599" s="9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51"/>
      <c r="B600" s="51"/>
      <c r="C600" s="51"/>
      <c r="D600" s="1"/>
      <c r="E600" s="9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51"/>
      <c r="B601" s="51"/>
      <c r="C601" s="51"/>
      <c r="D601" s="1"/>
      <c r="E601" s="9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51"/>
      <c r="B602" s="51"/>
      <c r="C602" s="51"/>
      <c r="D602" s="1"/>
      <c r="E602" s="9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51"/>
      <c r="B603" s="51"/>
      <c r="C603" s="51"/>
      <c r="D603" s="1"/>
      <c r="E603" s="9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51"/>
      <c r="B604" s="51"/>
      <c r="C604" s="51"/>
      <c r="D604" s="1"/>
      <c r="E604" s="9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51"/>
      <c r="B605" s="51"/>
      <c r="C605" s="51"/>
      <c r="D605" s="1"/>
      <c r="E605" s="9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51"/>
      <c r="B606" s="51"/>
      <c r="C606" s="51"/>
      <c r="D606" s="1"/>
      <c r="E606" s="9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51"/>
      <c r="B607" s="51"/>
      <c r="C607" s="51"/>
      <c r="D607" s="1"/>
      <c r="E607" s="9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51"/>
      <c r="B608" s="51"/>
      <c r="C608" s="51"/>
      <c r="D608" s="1"/>
      <c r="E608" s="9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51"/>
      <c r="B609" s="51"/>
      <c r="C609" s="51"/>
      <c r="D609" s="1"/>
      <c r="E609" s="9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51"/>
      <c r="B610" s="51"/>
      <c r="C610" s="51"/>
      <c r="D610" s="1"/>
      <c r="E610" s="9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51"/>
      <c r="B611" s="51"/>
      <c r="C611" s="51"/>
      <c r="D611" s="1"/>
      <c r="E611" s="9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51"/>
      <c r="B612" s="51"/>
      <c r="C612" s="51"/>
      <c r="D612" s="1"/>
      <c r="E612" s="9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51"/>
      <c r="B613" s="51"/>
      <c r="C613" s="51"/>
      <c r="D613" s="1"/>
      <c r="E613" s="9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51"/>
      <c r="B614" s="51"/>
      <c r="C614" s="51"/>
      <c r="D614" s="1"/>
      <c r="E614" s="9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51"/>
      <c r="B615" s="51"/>
      <c r="C615" s="51"/>
      <c r="D615" s="1"/>
      <c r="E615" s="9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51"/>
      <c r="B616" s="51"/>
      <c r="C616" s="51"/>
      <c r="D616" s="1"/>
      <c r="E616" s="9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51"/>
      <c r="B617" s="51"/>
      <c r="C617" s="51"/>
      <c r="D617" s="1"/>
      <c r="E617" s="9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51"/>
      <c r="B618" s="51"/>
      <c r="C618" s="51"/>
      <c r="D618" s="1"/>
      <c r="E618" s="9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51"/>
      <c r="B619" s="51"/>
      <c r="C619" s="51"/>
      <c r="D619" s="1"/>
      <c r="E619" s="9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51"/>
      <c r="B620" s="51"/>
      <c r="C620" s="51"/>
      <c r="D620" s="1"/>
      <c r="E620" s="9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51"/>
      <c r="B621" s="51"/>
      <c r="C621" s="51"/>
      <c r="D621" s="1"/>
      <c r="E621" s="9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51"/>
      <c r="B622" s="51"/>
      <c r="C622" s="51"/>
      <c r="D622" s="1"/>
      <c r="E622" s="9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51"/>
      <c r="B623" s="51"/>
      <c r="C623" s="51"/>
      <c r="D623" s="1"/>
      <c r="E623" s="9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51"/>
      <c r="B624" s="51"/>
      <c r="C624" s="51"/>
      <c r="D624" s="1"/>
      <c r="E624" s="9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51"/>
      <c r="B625" s="51"/>
      <c r="C625" s="51"/>
      <c r="D625" s="1"/>
      <c r="E625" s="9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51"/>
      <c r="B626" s="51"/>
      <c r="C626" s="51"/>
      <c r="D626" s="1"/>
      <c r="E626" s="9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51"/>
      <c r="B627" s="51"/>
      <c r="C627" s="51"/>
      <c r="D627" s="1"/>
      <c r="E627" s="9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51"/>
      <c r="B628" s="51"/>
      <c r="C628" s="51"/>
      <c r="D628" s="1"/>
      <c r="E628" s="9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51"/>
      <c r="B629" s="51"/>
      <c r="C629" s="51"/>
      <c r="D629" s="1"/>
      <c r="E629" s="9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51"/>
      <c r="B630" s="51"/>
      <c r="C630" s="51"/>
      <c r="D630" s="1"/>
      <c r="E630" s="9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51"/>
      <c r="B631" s="51"/>
      <c r="C631" s="51"/>
      <c r="D631" s="1"/>
      <c r="E631" s="9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51"/>
      <c r="B632" s="51"/>
      <c r="C632" s="51"/>
      <c r="D632" s="1"/>
      <c r="E632" s="9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51"/>
      <c r="B633" s="51"/>
      <c r="C633" s="51"/>
      <c r="D633" s="1"/>
      <c r="E633" s="9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51"/>
      <c r="B634" s="51"/>
      <c r="C634" s="51"/>
      <c r="D634" s="1"/>
      <c r="E634" s="9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51"/>
      <c r="B635" s="51"/>
      <c r="C635" s="51"/>
      <c r="D635" s="1"/>
      <c r="E635" s="9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51"/>
      <c r="B636" s="51"/>
      <c r="C636" s="51"/>
      <c r="D636" s="1"/>
      <c r="E636" s="9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51"/>
      <c r="B637" s="51"/>
      <c r="C637" s="51"/>
      <c r="D637" s="1"/>
      <c r="E637" s="9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51"/>
      <c r="B638" s="51"/>
      <c r="C638" s="51"/>
      <c r="D638" s="1"/>
      <c r="E638" s="9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51"/>
      <c r="B639" s="51"/>
      <c r="C639" s="51"/>
      <c r="D639" s="1"/>
      <c r="E639" s="9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51"/>
      <c r="B640" s="51"/>
      <c r="C640" s="51"/>
      <c r="D640" s="1"/>
      <c r="E640" s="9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51"/>
      <c r="B641" s="51"/>
      <c r="C641" s="51"/>
      <c r="D641" s="1"/>
      <c r="E641" s="9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51"/>
      <c r="B642" s="51"/>
      <c r="C642" s="51"/>
      <c r="D642" s="1"/>
      <c r="E642" s="9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51"/>
      <c r="B643" s="51"/>
      <c r="C643" s="51"/>
      <c r="D643" s="1"/>
      <c r="E643" s="9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51"/>
      <c r="B644" s="51"/>
      <c r="C644" s="51"/>
      <c r="D644" s="1"/>
      <c r="E644" s="9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51"/>
      <c r="B645" s="51"/>
      <c r="C645" s="51"/>
      <c r="D645" s="1"/>
      <c r="E645" s="9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51"/>
      <c r="B646" s="51"/>
      <c r="C646" s="51"/>
      <c r="D646" s="1"/>
      <c r="E646" s="9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51"/>
      <c r="B647" s="51"/>
      <c r="C647" s="51"/>
      <c r="D647" s="1"/>
      <c r="E647" s="9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51"/>
      <c r="B648" s="51"/>
      <c r="C648" s="51"/>
      <c r="D648" s="1"/>
      <c r="E648" s="9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51"/>
      <c r="B649" s="51"/>
      <c r="C649" s="51"/>
      <c r="D649" s="1"/>
      <c r="E649" s="9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51"/>
      <c r="B650" s="51"/>
      <c r="C650" s="51"/>
      <c r="D650" s="1"/>
      <c r="E650" s="9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51"/>
      <c r="B651" s="51"/>
      <c r="C651" s="51"/>
      <c r="D651" s="1"/>
      <c r="E651" s="9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51"/>
      <c r="B652" s="51"/>
      <c r="C652" s="51"/>
      <c r="D652" s="1"/>
      <c r="E652" s="9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51"/>
      <c r="B653" s="51"/>
      <c r="C653" s="51"/>
      <c r="D653" s="1"/>
      <c r="E653" s="9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51"/>
      <c r="B654" s="51"/>
      <c r="C654" s="51"/>
      <c r="D654" s="1"/>
      <c r="E654" s="9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51"/>
      <c r="B655" s="51"/>
      <c r="C655" s="51"/>
      <c r="D655" s="1"/>
      <c r="E655" s="9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51"/>
      <c r="B656" s="51"/>
      <c r="C656" s="51"/>
      <c r="D656" s="1"/>
      <c r="E656" s="9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51"/>
      <c r="B657" s="51"/>
      <c r="C657" s="51"/>
      <c r="D657" s="1"/>
      <c r="E657" s="9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51"/>
      <c r="B658" s="51"/>
      <c r="C658" s="51"/>
      <c r="D658" s="1"/>
      <c r="E658" s="9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51"/>
      <c r="B659" s="51"/>
      <c r="C659" s="51"/>
      <c r="D659" s="1"/>
      <c r="E659" s="9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51"/>
      <c r="B660" s="51"/>
      <c r="C660" s="51"/>
      <c r="D660" s="1"/>
      <c r="E660" s="9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51"/>
      <c r="B661" s="51"/>
      <c r="C661" s="51"/>
      <c r="D661" s="1"/>
      <c r="E661" s="9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51"/>
      <c r="B662" s="51"/>
      <c r="C662" s="51"/>
      <c r="D662" s="1"/>
      <c r="E662" s="9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51"/>
      <c r="B663" s="51"/>
      <c r="C663" s="51"/>
      <c r="D663" s="1"/>
      <c r="E663" s="9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51"/>
      <c r="B664" s="51"/>
      <c r="C664" s="51"/>
      <c r="D664" s="1"/>
      <c r="E664" s="9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51"/>
      <c r="B665" s="51"/>
      <c r="C665" s="51"/>
      <c r="D665" s="1"/>
      <c r="E665" s="9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51"/>
      <c r="B666" s="51"/>
      <c r="C666" s="51"/>
      <c r="D666" s="1"/>
      <c r="E666" s="9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51"/>
      <c r="B667" s="51"/>
      <c r="C667" s="51"/>
      <c r="D667" s="1"/>
      <c r="E667" s="9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51"/>
      <c r="B668" s="51"/>
      <c r="C668" s="51"/>
      <c r="D668" s="1"/>
      <c r="E668" s="9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51"/>
      <c r="B669" s="51"/>
      <c r="C669" s="51"/>
      <c r="D669" s="1"/>
      <c r="E669" s="9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51"/>
      <c r="B670" s="51"/>
      <c r="C670" s="51"/>
      <c r="D670" s="1"/>
      <c r="E670" s="9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51"/>
      <c r="B671" s="51"/>
      <c r="C671" s="51"/>
      <c r="D671" s="1"/>
      <c r="E671" s="9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51"/>
      <c r="B672" s="51"/>
      <c r="C672" s="51"/>
      <c r="D672" s="1"/>
      <c r="E672" s="9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51"/>
      <c r="B673" s="51"/>
      <c r="C673" s="51"/>
      <c r="D673" s="1"/>
      <c r="E673" s="9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51"/>
      <c r="B674" s="51"/>
      <c r="C674" s="51"/>
      <c r="D674" s="1"/>
      <c r="E674" s="9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51"/>
      <c r="B675" s="51"/>
      <c r="C675" s="51"/>
      <c r="D675" s="1"/>
      <c r="E675" s="9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51"/>
      <c r="B676" s="51"/>
      <c r="C676" s="51"/>
      <c r="D676" s="1"/>
      <c r="E676" s="9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51"/>
      <c r="B677" s="51"/>
      <c r="C677" s="51"/>
      <c r="D677" s="1"/>
      <c r="E677" s="9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51"/>
      <c r="B678" s="51"/>
      <c r="C678" s="51"/>
      <c r="D678" s="1"/>
      <c r="E678" s="9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51"/>
      <c r="B679" s="51"/>
      <c r="C679" s="51"/>
      <c r="D679" s="1"/>
      <c r="E679" s="9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51"/>
      <c r="B680" s="51"/>
      <c r="C680" s="51"/>
      <c r="D680" s="1"/>
      <c r="E680" s="9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51"/>
      <c r="B681" s="51"/>
      <c r="C681" s="51"/>
      <c r="D681" s="1"/>
      <c r="E681" s="9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51"/>
      <c r="B682" s="51"/>
      <c r="C682" s="51"/>
      <c r="D682" s="1"/>
      <c r="E682" s="9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51"/>
      <c r="B683" s="51"/>
      <c r="C683" s="51"/>
      <c r="D683" s="1"/>
      <c r="E683" s="9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51"/>
      <c r="B684" s="51"/>
      <c r="C684" s="51"/>
      <c r="D684" s="1"/>
      <c r="E684" s="9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51"/>
      <c r="B685" s="51"/>
      <c r="C685" s="51"/>
      <c r="D685" s="1"/>
      <c r="E685" s="9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51"/>
      <c r="B686" s="51"/>
      <c r="C686" s="51"/>
      <c r="D686" s="1"/>
      <c r="E686" s="9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51"/>
      <c r="B687" s="51"/>
      <c r="C687" s="51"/>
      <c r="D687" s="1"/>
      <c r="E687" s="9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51"/>
      <c r="B688" s="51"/>
      <c r="C688" s="51"/>
      <c r="D688" s="1"/>
      <c r="E688" s="9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51"/>
      <c r="B689" s="51"/>
      <c r="C689" s="51"/>
      <c r="D689" s="1"/>
      <c r="E689" s="9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51"/>
      <c r="B690" s="51"/>
      <c r="C690" s="51"/>
      <c r="D690" s="1"/>
      <c r="E690" s="9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51"/>
      <c r="B691" s="51"/>
      <c r="C691" s="51"/>
      <c r="D691" s="1"/>
      <c r="E691" s="9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51"/>
      <c r="B692" s="51"/>
      <c r="C692" s="51"/>
      <c r="D692" s="1"/>
      <c r="E692" s="9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51"/>
      <c r="B693" s="51"/>
      <c r="C693" s="51"/>
      <c r="D693" s="1"/>
      <c r="E693" s="9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51"/>
      <c r="B694" s="51"/>
      <c r="C694" s="51"/>
      <c r="D694" s="1"/>
      <c r="E694" s="9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51"/>
      <c r="B695" s="51"/>
      <c r="C695" s="51"/>
      <c r="D695" s="1"/>
      <c r="E695" s="9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51"/>
      <c r="B696" s="51"/>
      <c r="C696" s="51"/>
      <c r="D696" s="1"/>
      <c r="E696" s="9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51"/>
      <c r="B697" s="51"/>
      <c r="C697" s="51"/>
      <c r="D697" s="1"/>
      <c r="E697" s="9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51"/>
      <c r="B698" s="51"/>
      <c r="C698" s="51"/>
      <c r="D698" s="1"/>
      <c r="E698" s="9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51"/>
      <c r="B699" s="51"/>
      <c r="C699" s="51"/>
      <c r="D699" s="1"/>
      <c r="E699" s="9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51"/>
      <c r="B700" s="51"/>
      <c r="C700" s="51"/>
      <c r="D700" s="1"/>
      <c r="E700" s="9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51"/>
      <c r="B701" s="51"/>
      <c r="C701" s="51"/>
      <c r="D701" s="1"/>
      <c r="E701" s="9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51"/>
      <c r="B702" s="51"/>
      <c r="C702" s="51"/>
      <c r="D702" s="1"/>
      <c r="E702" s="9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51"/>
      <c r="B703" s="51"/>
      <c r="C703" s="51"/>
      <c r="D703" s="1"/>
      <c r="E703" s="9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51"/>
      <c r="B704" s="51"/>
      <c r="C704" s="51"/>
      <c r="D704" s="1"/>
      <c r="E704" s="9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51"/>
      <c r="B705" s="51"/>
      <c r="C705" s="51"/>
      <c r="D705" s="1"/>
      <c r="E705" s="9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51"/>
      <c r="B706" s="51"/>
      <c r="C706" s="51"/>
      <c r="D706" s="1"/>
      <c r="E706" s="9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51"/>
      <c r="B707" s="51"/>
      <c r="C707" s="51"/>
      <c r="D707" s="1"/>
      <c r="E707" s="9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51"/>
      <c r="B708" s="51"/>
      <c r="C708" s="51"/>
      <c r="D708" s="1"/>
      <c r="E708" s="9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51"/>
      <c r="B709" s="51"/>
      <c r="C709" s="51"/>
      <c r="D709" s="1"/>
      <c r="E709" s="9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51"/>
      <c r="B710" s="51"/>
      <c r="C710" s="51"/>
      <c r="D710" s="1"/>
      <c r="E710" s="9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51"/>
      <c r="B711" s="51"/>
      <c r="C711" s="51"/>
      <c r="D711" s="1"/>
      <c r="E711" s="9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51"/>
      <c r="B712" s="51"/>
      <c r="C712" s="51"/>
      <c r="D712" s="1"/>
      <c r="E712" s="9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51"/>
      <c r="B713" s="51"/>
      <c r="C713" s="51"/>
      <c r="D713" s="1"/>
      <c r="E713" s="9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51"/>
      <c r="B714" s="51"/>
      <c r="C714" s="51"/>
      <c r="D714" s="1"/>
      <c r="E714" s="9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51"/>
      <c r="B715" s="51"/>
      <c r="C715" s="51"/>
      <c r="D715" s="1"/>
      <c r="E715" s="9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51"/>
      <c r="B716" s="51"/>
      <c r="C716" s="51"/>
      <c r="D716" s="1"/>
      <c r="E716" s="9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51"/>
      <c r="B717" s="51"/>
      <c r="C717" s="51"/>
      <c r="D717" s="1"/>
      <c r="E717" s="9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51"/>
      <c r="B718" s="51"/>
      <c r="C718" s="51"/>
      <c r="D718" s="1"/>
      <c r="E718" s="9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51"/>
      <c r="B719" s="51"/>
      <c r="C719" s="51"/>
      <c r="D719" s="1"/>
      <c r="E719" s="9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51"/>
      <c r="B720" s="51"/>
      <c r="C720" s="51"/>
      <c r="D720" s="1"/>
      <c r="E720" s="9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51"/>
      <c r="B721" s="51"/>
      <c r="C721" s="51"/>
      <c r="D721" s="1"/>
      <c r="E721" s="9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51"/>
      <c r="B722" s="51"/>
      <c r="C722" s="51"/>
      <c r="D722" s="1"/>
      <c r="E722" s="9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51"/>
      <c r="B723" s="51"/>
      <c r="C723" s="51"/>
      <c r="D723" s="1"/>
      <c r="E723" s="9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51"/>
      <c r="B724" s="51"/>
      <c r="C724" s="51"/>
      <c r="D724" s="1"/>
      <c r="E724" s="9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51"/>
      <c r="B725" s="51"/>
      <c r="C725" s="51"/>
      <c r="D725" s="1"/>
      <c r="E725" s="9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51"/>
      <c r="B726" s="51"/>
      <c r="C726" s="51"/>
      <c r="D726" s="1"/>
      <c r="E726" s="9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51"/>
      <c r="B727" s="51"/>
      <c r="C727" s="51"/>
      <c r="D727" s="1"/>
      <c r="E727" s="9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51"/>
      <c r="B728" s="51"/>
      <c r="C728" s="51"/>
      <c r="D728" s="1"/>
      <c r="E728" s="9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51"/>
      <c r="B729" s="51"/>
      <c r="C729" s="51"/>
      <c r="D729" s="1"/>
      <c r="E729" s="9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51"/>
      <c r="B730" s="51"/>
      <c r="C730" s="51"/>
      <c r="D730" s="1"/>
      <c r="E730" s="9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51"/>
      <c r="B731" s="51"/>
      <c r="C731" s="51"/>
      <c r="D731" s="1"/>
      <c r="E731" s="9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51"/>
      <c r="B732" s="51"/>
      <c r="C732" s="51"/>
      <c r="D732" s="1"/>
      <c r="E732" s="9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51"/>
      <c r="B733" s="51"/>
      <c r="C733" s="51"/>
      <c r="D733" s="1"/>
      <c r="E733" s="9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51"/>
      <c r="B734" s="51"/>
      <c r="C734" s="51"/>
      <c r="D734" s="1"/>
      <c r="E734" s="9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51"/>
      <c r="B735" s="51"/>
      <c r="C735" s="51"/>
      <c r="D735" s="1"/>
      <c r="E735" s="9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51"/>
      <c r="B736" s="51"/>
      <c r="C736" s="51"/>
      <c r="D736" s="1"/>
      <c r="E736" s="9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51"/>
      <c r="B737" s="51"/>
      <c r="C737" s="51"/>
      <c r="D737" s="1"/>
      <c r="E737" s="9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51"/>
      <c r="B738" s="51"/>
      <c r="C738" s="51"/>
      <c r="D738" s="1"/>
      <c r="E738" s="9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51"/>
      <c r="B739" s="51"/>
      <c r="C739" s="51"/>
      <c r="D739" s="1"/>
      <c r="E739" s="9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51"/>
      <c r="B740" s="51"/>
      <c r="C740" s="51"/>
      <c r="D740" s="1"/>
      <c r="E740" s="9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51"/>
      <c r="B741" s="51"/>
      <c r="C741" s="51"/>
      <c r="D741" s="1"/>
      <c r="E741" s="9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51"/>
      <c r="B742" s="51"/>
      <c r="C742" s="51"/>
      <c r="D742" s="1"/>
      <c r="E742" s="9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51"/>
      <c r="B743" s="51"/>
      <c r="C743" s="51"/>
      <c r="D743" s="1"/>
      <c r="E743" s="9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51"/>
      <c r="B744" s="51"/>
      <c r="C744" s="51"/>
      <c r="D744" s="1"/>
      <c r="E744" s="9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51"/>
      <c r="B745" s="51"/>
      <c r="C745" s="51"/>
      <c r="D745" s="1"/>
      <c r="E745" s="9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51"/>
      <c r="B746" s="51"/>
      <c r="C746" s="51"/>
      <c r="D746" s="1"/>
      <c r="E746" s="9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51"/>
      <c r="B747" s="51"/>
      <c r="C747" s="51"/>
      <c r="D747" s="1"/>
      <c r="E747" s="9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51"/>
      <c r="B748" s="51"/>
      <c r="C748" s="51"/>
      <c r="D748" s="1"/>
      <c r="E748" s="9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51"/>
      <c r="B749" s="51"/>
      <c r="C749" s="51"/>
      <c r="D749" s="1"/>
      <c r="E749" s="9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51"/>
      <c r="B750" s="51"/>
      <c r="C750" s="51"/>
      <c r="D750" s="1"/>
      <c r="E750" s="9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51"/>
      <c r="B751" s="51"/>
      <c r="C751" s="51"/>
      <c r="D751" s="1"/>
      <c r="E751" s="9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51"/>
      <c r="B752" s="51"/>
      <c r="C752" s="51"/>
      <c r="D752" s="1"/>
      <c r="E752" s="9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51"/>
      <c r="B753" s="51"/>
      <c r="C753" s="51"/>
      <c r="D753" s="1"/>
      <c r="E753" s="9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51"/>
      <c r="B754" s="51"/>
      <c r="C754" s="51"/>
      <c r="D754" s="1"/>
      <c r="E754" s="9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51"/>
      <c r="B755" s="51"/>
      <c r="C755" s="51"/>
      <c r="D755" s="1"/>
      <c r="E755" s="9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51"/>
      <c r="B756" s="51"/>
      <c r="C756" s="51"/>
      <c r="D756" s="1"/>
      <c r="E756" s="9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51"/>
      <c r="B757" s="51"/>
      <c r="C757" s="51"/>
      <c r="D757" s="1"/>
      <c r="E757" s="9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51"/>
      <c r="B758" s="51"/>
      <c r="C758" s="51"/>
      <c r="D758" s="1"/>
      <c r="E758" s="9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51"/>
      <c r="B759" s="51"/>
      <c r="C759" s="51"/>
      <c r="D759" s="1"/>
      <c r="E759" s="9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51"/>
      <c r="B760" s="51"/>
      <c r="C760" s="51"/>
      <c r="D760" s="1"/>
      <c r="E760" s="9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51"/>
      <c r="B761" s="51"/>
      <c r="C761" s="51"/>
      <c r="D761" s="1"/>
      <c r="E761" s="9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51"/>
      <c r="B762" s="51"/>
      <c r="C762" s="51"/>
      <c r="D762" s="1"/>
      <c r="E762" s="9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51"/>
      <c r="B763" s="51"/>
      <c r="C763" s="51"/>
      <c r="D763" s="1"/>
      <c r="E763" s="9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51"/>
      <c r="B764" s="51"/>
      <c r="C764" s="51"/>
      <c r="D764" s="1"/>
      <c r="E764" s="9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51"/>
      <c r="B765" s="51"/>
      <c r="C765" s="51"/>
      <c r="D765" s="1"/>
      <c r="E765" s="9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51"/>
      <c r="B766" s="51"/>
      <c r="C766" s="51"/>
      <c r="D766" s="1"/>
      <c r="E766" s="9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51"/>
      <c r="B767" s="51"/>
      <c r="C767" s="51"/>
      <c r="D767" s="1"/>
      <c r="E767" s="9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51"/>
      <c r="B768" s="51"/>
      <c r="C768" s="51"/>
      <c r="D768" s="1"/>
      <c r="E768" s="9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51"/>
      <c r="B769" s="51"/>
      <c r="C769" s="51"/>
      <c r="D769" s="1"/>
      <c r="E769" s="9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51"/>
      <c r="B770" s="51"/>
      <c r="C770" s="51"/>
      <c r="D770" s="1"/>
      <c r="E770" s="9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51"/>
      <c r="B771" s="51"/>
      <c r="C771" s="51"/>
      <c r="D771" s="1"/>
      <c r="E771" s="9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51"/>
      <c r="B772" s="51"/>
      <c r="C772" s="51"/>
      <c r="D772" s="1"/>
      <c r="E772" s="9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51"/>
      <c r="B773" s="51"/>
      <c r="C773" s="51"/>
      <c r="D773" s="1"/>
      <c r="E773" s="9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51"/>
      <c r="B774" s="51"/>
      <c r="C774" s="51"/>
      <c r="D774" s="1"/>
      <c r="E774" s="9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51"/>
      <c r="B775" s="51"/>
      <c r="C775" s="51"/>
      <c r="D775" s="1"/>
      <c r="E775" s="9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51"/>
      <c r="B776" s="51"/>
      <c r="C776" s="51"/>
      <c r="D776" s="1"/>
      <c r="E776" s="9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51"/>
      <c r="B777" s="51"/>
      <c r="C777" s="51"/>
      <c r="D777" s="1"/>
      <c r="E777" s="9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51"/>
      <c r="B778" s="51"/>
      <c r="C778" s="51"/>
      <c r="D778" s="1"/>
      <c r="E778" s="9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51"/>
      <c r="B779" s="51"/>
      <c r="C779" s="51"/>
      <c r="D779" s="1"/>
      <c r="E779" s="9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51"/>
      <c r="B780" s="51"/>
      <c r="C780" s="51"/>
      <c r="D780" s="1"/>
      <c r="E780" s="9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51"/>
      <c r="B781" s="51"/>
      <c r="C781" s="51"/>
      <c r="D781" s="1"/>
      <c r="E781" s="9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51"/>
      <c r="B782" s="51"/>
      <c r="C782" s="51"/>
      <c r="D782" s="1"/>
      <c r="E782" s="9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51"/>
      <c r="B783" s="51"/>
      <c r="C783" s="51"/>
      <c r="D783" s="1"/>
      <c r="E783" s="9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51"/>
      <c r="B784" s="51"/>
      <c r="C784" s="51"/>
      <c r="D784" s="1"/>
      <c r="E784" s="9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51"/>
      <c r="B785" s="51"/>
      <c r="C785" s="51"/>
      <c r="D785" s="1"/>
      <c r="E785" s="9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51"/>
      <c r="B786" s="51"/>
      <c r="C786" s="51"/>
      <c r="D786" s="1"/>
      <c r="E786" s="9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51"/>
      <c r="B787" s="51"/>
      <c r="C787" s="51"/>
      <c r="D787" s="1"/>
      <c r="E787" s="9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51"/>
      <c r="B788" s="51"/>
      <c r="C788" s="51"/>
      <c r="D788" s="1"/>
      <c r="E788" s="9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51"/>
      <c r="B789" s="51"/>
      <c r="C789" s="51"/>
      <c r="D789" s="1"/>
      <c r="E789" s="9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51"/>
      <c r="B790" s="51"/>
      <c r="C790" s="51"/>
      <c r="D790" s="1"/>
      <c r="E790" s="9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51"/>
      <c r="B791" s="51"/>
      <c r="C791" s="51"/>
      <c r="D791" s="1"/>
      <c r="E791" s="9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51"/>
      <c r="B792" s="51"/>
      <c r="C792" s="51"/>
      <c r="D792" s="1"/>
      <c r="E792" s="9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51"/>
      <c r="B793" s="51"/>
      <c r="C793" s="51"/>
      <c r="D793" s="1"/>
      <c r="E793" s="9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51"/>
      <c r="B794" s="51"/>
      <c r="C794" s="51"/>
      <c r="D794" s="1"/>
      <c r="E794" s="9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51"/>
      <c r="B795" s="51"/>
      <c r="C795" s="51"/>
      <c r="D795" s="1"/>
      <c r="E795" s="9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51"/>
      <c r="B796" s="51"/>
      <c r="C796" s="51"/>
      <c r="D796" s="1"/>
      <c r="E796" s="9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51"/>
      <c r="B797" s="51"/>
      <c r="C797" s="51"/>
      <c r="D797" s="1"/>
      <c r="E797" s="9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51"/>
      <c r="B798" s="51"/>
      <c r="C798" s="51"/>
      <c r="D798" s="1"/>
      <c r="E798" s="9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51"/>
      <c r="B799" s="51"/>
      <c r="C799" s="51"/>
      <c r="D799" s="1"/>
      <c r="E799" s="9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51"/>
      <c r="B800" s="51"/>
      <c r="C800" s="51"/>
      <c r="D800" s="1"/>
      <c r="E800" s="9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51"/>
      <c r="B801" s="51"/>
      <c r="C801" s="51"/>
      <c r="D801" s="1"/>
      <c r="E801" s="9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51"/>
      <c r="B802" s="51"/>
      <c r="C802" s="51"/>
      <c r="D802" s="1"/>
      <c r="E802" s="9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51"/>
      <c r="B803" s="51"/>
      <c r="C803" s="51"/>
      <c r="D803" s="1"/>
      <c r="E803" s="9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51"/>
      <c r="B804" s="51"/>
      <c r="C804" s="51"/>
      <c r="D804" s="1"/>
      <c r="E804" s="9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51"/>
      <c r="B805" s="51"/>
      <c r="C805" s="51"/>
      <c r="D805" s="1"/>
      <c r="E805" s="9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51"/>
      <c r="B806" s="51"/>
      <c r="C806" s="51"/>
      <c r="D806" s="1"/>
      <c r="E806" s="9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51"/>
      <c r="B807" s="51"/>
      <c r="C807" s="51"/>
      <c r="D807" s="1"/>
      <c r="E807" s="9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51"/>
      <c r="B808" s="51"/>
      <c r="C808" s="51"/>
      <c r="D808" s="1"/>
      <c r="E808" s="9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51"/>
      <c r="B809" s="51"/>
      <c r="C809" s="51"/>
      <c r="D809" s="1"/>
      <c r="E809" s="9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51"/>
      <c r="B810" s="51"/>
      <c r="C810" s="51"/>
      <c r="D810" s="1"/>
      <c r="E810" s="9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51"/>
      <c r="B811" s="51"/>
      <c r="C811" s="51"/>
      <c r="D811" s="1"/>
      <c r="E811" s="9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51"/>
      <c r="B812" s="51"/>
      <c r="C812" s="51"/>
      <c r="D812" s="1"/>
      <c r="E812" s="9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51"/>
      <c r="B813" s="51"/>
      <c r="C813" s="51"/>
      <c r="D813" s="1"/>
      <c r="E813" s="9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51"/>
      <c r="B814" s="51"/>
      <c r="C814" s="51"/>
      <c r="D814" s="1"/>
      <c r="E814" s="9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51"/>
      <c r="B815" s="51"/>
      <c r="C815" s="51"/>
      <c r="D815" s="1"/>
      <c r="E815" s="9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51"/>
      <c r="B816" s="51"/>
      <c r="C816" s="51"/>
      <c r="D816" s="1"/>
      <c r="E816" s="9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51"/>
      <c r="B817" s="51"/>
      <c r="C817" s="51"/>
      <c r="D817" s="1"/>
      <c r="E817" s="9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51"/>
      <c r="B818" s="51"/>
      <c r="C818" s="51"/>
      <c r="D818" s="1"/>
      <c r="E818" s="9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51"/>
      <c r="B819" s="51"/>
      <c r="C819" s="51"/>
      <c r="D819" s="1"/>
      <c r="E819" s="9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51"/>
      <c r="B820" s="51"/>
      <c r="C820" s="51"/>
      <c r="D820" s="1"/>
      <c r="E820" s="9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51"/>
      <c r="B821" s="51"/>
      <c r="C821" s="51"/>
      <c r="D821" s="1"/>
      <c r="E821" s="9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51"/>
      <c r="B822" s="51"/>
      <c r="C822" s="51"/>
      <c r="D822" s="1"/>
      <c r="E822" s="9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51"/>
      <c r="B823" s="51"/>
      <c r="C823" s="51"/>
      <c r="D823" s="1"/>
      <c r="E823" s="9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51"/>
      <c r="B824" s="51"/>
      <c r="C824" s="51"/>
      <c r="D824" s="1"/>
      <c r="E824" s="9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51"/>
      <c r="B825" s="51"/>
      <c r="C825" s="51"/>
      <c r="D825" s="1"/>
      <c r="E825" s="9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51"/>
      <c r="B826" s="51"/>
      <c r="C826" s="51"/>
      <c r="D826" s="1"/>
      <c r="E826" s="9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51"/>
      <c r="B827" s="51"/>
      <c r="C827" s="51"/>
      <c r="D827" s="1"/>
      <c r="E827" s="9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51"/>
      <c r="B828" s="51"/>
      <c r="C828" s="51"/>
      <c r="D828" s="1"/>
      <c r="E828" s="9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51"/>
      <c r="B829" s="51"/>
      <c r="C829" s="51"/>
      <c r="D829" s="1"/>
      <c r="E829" s="9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51"/>
      <c r="B830" s="51"/>
      <c r="C830" s="51"/>
      <c r="D830" s="1"/>
      <c r="E830" s="9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51"/>
      <c r="B831" s="51"/>
      <c r="C831" s="51"/>
      <c r="D831" s="1"/>
      <c r="E831" s="9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51"/>
      <c r="B832" s="51"/>
      <c r="C832" s="51"/>
      <c r="D832" s="1"/>
      <c r="E832" s="9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51"/>
      <c r="B833" s="51"/>
      <c r="C833" s="51"/>
      <c r="D833" s="1"/>
      <c r="E833" s="9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51"/>
      <c r="B834" s="51"/>
      <c r="C834" s="51"/>
      <c r="D834" s="1"/>
      <c r="E834" s="9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51"/>
      <c r="B835" s="51"/>
      <c r="C835" s="51"/>
      <c r="D835" s="1"/>
      <c r="E835" s="9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51"/>
      <c r="B836" s="51"/>
      <c r="C836" s="51"/>
      <c r="D836" s="1"/>
      <c r="E836" s="9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51"/>
      <c r="B837" s="51"/>
      <c r="C837" s="51"/>
      <c r="D837" s="1"/>
      <c r="E837" s="9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51"/>
      <c r="B838" s="51"/>
      <c r="C838" s="51"/>
      <c r="D838" s="1"/>
      <c r="E838" s="9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51"/>
      <c r="B839" s="51"/>
      <c r="C839" s="51"/>
      <c r="D839" s="1"/>
      <c r="E839" s="9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51"/>
      <c r="B840" s="51"/>
      <c r="C840" s="51"/>
      <c r="D840" s="1"/>
      <c r="E840" s="9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51"/>
      <c r="B841" s="51"/>
      <c r="C841" s="51"/>
      <c r="D841" s="1"/>
      <c r="E841" s="9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51"/>
      <c r="B842" s="51"/>
      <c r="C842" s="51"/>
      <c r="D842" s="1"/>
      <c r="E842" s="9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51"/>
      <c r="B843" s="51"/>
      <c r="C843" s="51"/>
      <c r="D843" s="1"/>
      <c r="E843" s="9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51"/>
      <c r="B844" s="51"/>
      <c r="C844" s="51"/>
      <c r="D844" s="1"/>
      <c r="E844" s="9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51"/>
      <c r="B845" s="51"/>
      <c r="C845" s="51"/>
      <c r="D845" s="1"/>
      <c r="E845" s="9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51"/>
      <c r="B846" s="51"/>
      <c r="C846" s="51"/>
      <c r="D846" s="1"/>
      <c r="E846" s="9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51"/>
      <c r="B847" s="51"/>
      <c r="C847" s="51"/>
      <c r="D847" s="1"/>
      <c r="E847" s="9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51"/>
      <c r="B848" s="51"/>
      <c r="C848" s="51"/>
      <c r="D848" s="1"/>
      <c r="E848" s="9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51"/>
      <c r="B849" s="51"/>
      <c r="C849" s="51"/>
      <c r="D849" s="1"/>
      <c r="E849" s="9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51"/>
      <c r="B850" s="51"/>
      <c r="C850" s="51"/>
      <c r="D850" s="1"/>
      <c r="E850" s="9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51"/>
      <c r="B851" s="51"/>
      <c r="C851" s="51"/>
      <c r="D851" s="1"/>
      <c r="E851" s="9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51"/>
      <c r="B852" s="51"/>
      <c r="C852" s="51"/>
      <c r="D852" s="1"/>
      <c r="E852" s="9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51"/>
      <c r="B853" s="51"/>
      <c r="C853" s="51"/>
      <c r="D853" s="1"/>
      <c r="E853" s="9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51"/>
      <c r="B854" s="51"/>
      <c r="C854" s="51"/>
      <c r="D854" s="1"/>
      <c r="E854" s="9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51"/>
      <c r="B855" s="51"/>
      <c r="C855" s="51"/>
      <c r="D855" s="1"/>
      <c r="E855" s="9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51"/>
      <c r="B856" s="51"/>
      <c r="C856" s="51"/>
      <c r="D856" s="1"/>
      <c r="E856" s="9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51"/>
      <c r="B857" s="51"/>
      <c r="C857" s="51"/>
      <c r="D857" s="1"/>
      <c r="E857" s="9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51"/>
      <c r="B858" s="51"/>
      <c r="C858" s="51"/>
      <c r="D858" s="1"/>
      <c r="E858" s="9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51"/>
      <c r="B859" s="51"/>
      <c r="C859" s="51"/>
      <c r="D859" s="1"/>
      <c r="E859" s="9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51"/>
      <c r="B860" s="51"/>
      <c r="C860" s="51"/>
      <c r="D860" s="1"/>
      <c r="E860" s="9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51"/>
      <c r="B861" s="51"/>
      <c r="C861" s="51"/>
      <c r="D861" s="1"/>
      <c r="E861" s="9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51"/>
      <c r="B862" s="51"/>
      <c r="C862" s="51"/>
      <c r="D862" s="1"/>
      <c r="E862" s="9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51"/>
      <c r="B863" s="51"/>
      <c r="C863" s="51"/>
      <c r="D863" s="1"/>
      <c r="E863" s="9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51"/>
      <c r="B864" s="51"/>
      <c r="C864" s="51"/>
      <c r="D864" s="1"/>
      <c r="E864" s="9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51"/>
      <c r="B865" s="51"/>
      <c r="C865" s="51"/>
      <c r="D865" s="1"/>
      <c r="E865" s="9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51"/>
      <c r="B866" s="51"/>
      <c r="C866" s="51"/>
      <c r="D866" s="1"/>
      <c r="E866" s="9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51"/>
      <c r="B867" s="51"/>
      <c r="C867" s="51"/>
      <c r="D867" s="1"/>
      <c r="E867" s="9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51"/>
      <c r="B868" s="51"/>
      <c r="C868" s="51"/>
      <c r="D868" s="1"/>
      <c r="E868" s="9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51"/>
      <c r="B869" s="51"/>
      <c r="C869" s="51"/>
      <c r="D869" s="1"/>
      <c r="E869" s="9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51"/>
      <c r="B870" s="51"/>
      <c r="C870" s="51"/>
      <c r="D870" s="1"/>
      <c r="E870" s="9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51"/>
      <c r="B871" s="51"/>
      <c r="C871" s="51"/>
      <c r="D871" s="1"/>
      <c r="E871" s="9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51"/>
      <c r="B872" s="51"/>
      <c r="C872" s="51"/>
      <c r="D872" s="1"/>
      <c r="E872" s="9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51"/>
      <c r="B873" s="51"/>
      <c r="C873" s="51"/>
      <c r="D873" s="1"/>
      <c r="E873" s="9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51"/>
      <c r="B874" s="51"/>
      <c r="C874" s="51"/>
      <c r="D874" s="1"/>
      <c r="E874" s="9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51"/>
      <c r="B875" s="51"/>
      <c r="C875" s="51"/>
      <c r="D875" s="1"/>
      <c r="E875" s="9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51"/>
      <c r="B876" s="51"/>
      <c r="C876" s="51"/>
      <c r="D876" s="1"/>
      <c r="E876" s="9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51"/>
      <c r="B877" s="51"/>
      <c r="C877" s="51"/>
      <c r="D877" s="1"/>
      <c r="E877" s="9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51"/>
      <c r="B878" s="51"/>
      <c r="C878" s="51"/>
      <c r="D878" s="1"/>
      <c r="E878" s="9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51"/>
      <c r="B879" s="51"/>
      <c r="C879" s="51"/>
      <c r="D879" s="1"/>
      <c r="E879" s="9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51"/>
      <c r="B880" s="51"/>
      <c r="C880" s="51"/>
      <c r="D880" s="1"/>
      <c r="E880" s="9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51"/>
      <c r="B881" s="51"/>
      <c r="C881" s="51"/>
      <c r="D881" s="1"/>
      <c r="E881" s="9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51"/>
      <c r="B882" s="51"/>
      <c r="C882" s="51"/>
      <c r="D882" s="1"/>
      <c r="E882" s="9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51"/>
      <c r="B883" s="51"/>
      <c r="C883" s="51"/>
      <c r="D883" s="1"/>
      <c r="E883" s="9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51"/>
      <c r="B884" s="51"/>
      <c r="C884" s="51"/>
      <c r="D884" s="1"/>
      <c r="E884" s="9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51"/>
      <c r="B885" s="51"/>
      <c r="C885" s="51"/>
      <c r="D885" s="1"/>
      <c r="E885" s="9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51"/>
      <c r="B886" s="51"/>
      <c r="C886" s="51"/>
      <c r="D886" s="1"/>
      <c r="E886" s="9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51"/>
      <c r="B887" s="51"/>
      <c r="C887" s="51"/>
      <c r="D887" s="1"/>
      <c r="E887" s="9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51"/>
      <c r="B888" s="51"/>
      <c r="C888" s="51"/>
      <c r="D888" s="1"/>
      <c r="E888" s="9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51"/>
      <c r="B889" s="51"/>
      <c r="C889" s="51"/>
      <c r="D889" s="1"/>
      <c r="E889" s="9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51"/>
      <c r="B890" s="51"/>
      <c r="C890" s="51"/>
      <c r="D890" s="1"/>
      <c r="E890" s="9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51"/>
      <c r="B891" s="51"/>
      <c r="C891" s="51"/>
      <c r="D891" s="1"/>
      <c r="E891" s="9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51"/>
      <c r="B892" s="51"/>
      <c r="C892" s="51"/>
      <c r="D892" s="1"/>
      <c r="E892" s="9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51"/>
      <c r="B893" s="51"/>
      <c r="C893" s="51"/>
      <c r="D893" s="1"/>
      <c r="E893" s="9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51"/>
      <c r="B894" s="51"/>
      <c r="C894" s="51"/>
      <c r="D894" s="1"/>
      <c r="E894" s="9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51"/>
      <c r="B895" s="51"/>
      <c r="C895" s="51"/>
      <c r="D895" s="1"/>
      <c r="E895" s="9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51"/>
      <c r="B896" s="51"/>
      <c r="C896" s="51"/>
      <c r="D896" s="1"/>
      <c r="E896" s="9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51"/>
      <c r="B897" s="51"/>
      <c r="C897" s="51"/>
      <c r="D897" s="1"/>
      <c r="E897" s="9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51"/>
      <c r="B898" s="51"/>
      <c r="C898" s="51"/>
      <c r="D898" s="1"/>
      <c r="E898" s="9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51"/>
      <c r="B899" s="51"/>
      <c r="C899" s="51"/>
      <c r="D899" s="1"/>
      <c r="E899" s="9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51"/>
      <c r="B900" s="51"/>
      <c r="C900" s="51"/>
      <c r="D900" s="1"/>
      <c r="E900" s="9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51"/>
      <c r="B901" s="51"/>
      <c r="C901" s="51"/>
      <c r="D901" s="1"/>
      <c r="E901" s="9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51"/>
      <c r="B902" s="51"/>
      <c r="C902" s="51"/>
      <c r="D902" s="1"/>
      <c r="E902" s="9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51"/>
      <c r="B903" s="51"/>
      <c r="C903" s="51"/>
      <c r="D903" s="1"/>
      <c r="E903" s="9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51"/>
      <c r="B904" s="51"/>
      <c r="C904" s="51"/>
      <c r="D904" s="1"/>
      <c r="E904" s="9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51"/>
      <c r="B905" s="51"/>
      <c r="C905" s="51"/>
      <c r="D905" s="1"/>
      <c r="E905" s="9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51"/>
      <c r="B906" s="51"/>
      <c r="C906" s="51"/>
      <c r="D906" s="1"/>
      <c r="E906" s="9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51"/>
      <c r="B907" s="51"/>
      <c r="C907" s="51"/>
      <c r="D907" s="1"/>
      <c r="E907" s="9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51"/>
      <c r="B908" s="51"/>
      <c r="C908" s="51"/>
      <c r="D908" s="1"/>
      <c r="E908" s="9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51"/>
      <c r="B909" s="51"/>
      <c r="C909" s="51"/>
      <c r="D909" s="1"/>
      <c r="E909" s="9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51"/>
      <c r="B910" s="51"/>
      <c r="C910" s="51"/>
      <c r="D910" s="1"/>
      <c r="E910" s="9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51"/>
      <c r="B911" s="51"/>
      <c r="C911" s="51"/>
      <c r="D911" s="1"/>
      <c r="E911" s="9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51"/>
      <c r="B912" s="51"/>
      <c r="C912" s="51"/>
      <c r="D912" s="1"/>
      <c r="E912" s="9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51"/>
      <c r="B913" s="51"/>
      <c r="C913" s="51"/>
      <c r="D913" s="1"/>
      <c r="E913" s="9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51"/>
      <c r="B914" s="51"/>
      <c r="C914" s="51"/>
      <c r="D914" s="1"/>
      <c r="E914" s="9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51"/>
      <c r="B915" s="51"/>
      <c r="C915" s="51"/>
      <c r="D915" s="1"/>
      <c r="E915" s="9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51"/>
      <c r="B916" s="51"/>
      <c r="C916" s="51"/>
      <c r="D916" s="1"/>
      <c r="E916" s="9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51"/>
      <c r="B917" s="51"/>
      <c r="C917" s="51"/>
      <c r="D917" s="1"/>
      <c r="E917" s="9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51"/>
      <c r="B918" s="51"/>
      <c r="C918" s="51"/>
      <c r="D918" s="1"/>
      <c r="E918" s="9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51"/>
      <c r="B919" s="51"/>
      <c r="C919" s="51"/>
      <c r="D919" s="1"/>
      <c r="E919" s="9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51"/>
      <c r="B920" s="51"/>
      <c r="C920" s="51"/>
      <c r="D920" s="1"/>
      <c r="E920" s="9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51"/>
      <c r="B921" s="51"/>
      <c r="C921" s="51"/>
      <c r="D921" s="1"/>
      <c r="E921" s="9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51"/>
      <c r="B922" s="51"/>
      <c r="C922" s="51"/>
      <c r="D922" s="1"/>
      <c r="E922" s="9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51"/>
      <c r="B923" s="51"/>
      <c r="C923" s="51"/>
      <c r="D923" s="1"/>
      <c r="E923" s="9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51"/>
      <c r="B924" s="51"/>
      <c r="C924" s="51"/>
      <c r="D924" s="1"/>
      <c r="E924" s="9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51"/>
      <c r="B925" s="51"/>
      <c r="C925" s="51"/>
      <c r="D925" s="1"/>
      <c r="E925" s="9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51"/>
      <c r="B926" s="51"/>
      <c r="C926" s="51"/>
      <c r="D926" s="1"/>
      <c r="E926" s="9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51"/>
      <c r="B927" s="51"/>
      <c r="C927" s="51"/>
      <c r="D927" s="1"/>
      <c r="E927" s="9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51"/>
      <c r="B928" s="51"/>
      <c r="C928" s="51"/>
      <c r="D928" s="1"/>
      <c r="E928" s="9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51"/>
      <c r="B929" s="51"/>
      <c r="C929" s="51"/>
      <c r="D929" s="1"/>
      <c r="E929" s="9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51"/>
      <c r="B930" s="51"/>
      <c r="C930" s="51"/>
      <c r="D930" s="1"/>
      <c r="E930" s="9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51"/>
      <c r="B931" s="51"/>
      <c r="C931" s="51"/>
      <c r="D931" s="1"/>
      <c r="E931" s="9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51"/>
      <c r="B932" s="51"/>
      <c r="C932" s="51"/>
      <c r="D932" s="1"/>
      <c r="E932" s="9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51"/>
      <c r="B933" s="51"/>
      <c r="C933" s="51"/>
      <c r="D933" s="1"/>
      <c r="E933" s="9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51"/>
      <c r="B934" s="51"/>
      <c r="C934" s="51"/>
      <c r="D934" s="1"/>
      <c r="E934" s="9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51"/>
      <c r="B935" s="51"/>
      <c r="C935" s="51"/>
      <c r="D935" s="1"/>
      <c r="E935" s="9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51"/>
      <c r="B936" s="51"/>
      <c r="C936" s="51"/>
      <c r="D936" s="1"/>
      <c r="E936" s="9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51"/>
      <c r="B937" s="51"/>
      <c r="C937" s="51"/>
      <c r="D937" s="1"/>
      <c r="E937" s="9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51"/>
      <c r="B938" s="51"/>
      <c r="C938" s="51"/>
      <c r="D938" s="1"/>
      <c r="E938" s="9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51"/>
      <c r="B939" s="51"/>
      <c r="C939" s="51"/>
      <c r="D939" s="1"/>
      <c r="E939" s="9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51"/>
      <c r="B940" s="51"/>
      <c r="C940" s="51"/>
      <c r="D940" s="1"/>
      <c r="E940" s="9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51"/>
      <c r="B941" s="51"/>
      <c r="C941" s="51"/>
      <c r="D941" s="1"/>
      <c r="E941" s="9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51"/>
      <c r="B942" s="51"/>
      <c r="C942" s="51"/>
      <c r="D942" s="1"/>
      <c r="E942" s="9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51"/>
      <c r="B943" s="51"/>
      <c r="C943" s="51"/>
      <c r="D943" s="1"/>
      <c r="E943" s="9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51"/>
      <c r="B944" s="51"/>
      <c r="C944" s="51"/>
      <c r="D944" s="1"/>
      <c r="E944" s="9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51"/>
      <c r="B945" s="51"/>
      <c r="C945" s="51"/>
      <c r="D945" s="1"/>
      <c r="E945" s="9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51"/>
      <c r="B946" s="51"/>
      <c r="C946" s="51"/>
      <c r="D946" s="1"/>
      <c r="E946" s="9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51"/>
      <c r="B947" s="51"/>
      <c r="C947" s="51"/>
      <c r="D947" s="1"/>
      <c r="E947" s="9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51"/>
      <c r="B948" s="51"/>
      <c r="C948" s="51"/>
      <c r="D948" s="1"/>
      <c r="E948" s="9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51"/>
      <c r="B949" s="51"/>
      <c r="C949" s="51"/>
      <c r="D949" s="1"/>
      <c r="E949" s="9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51"/>
      <c r="B950" s="51"/>
      <c r="C950" s="51"/>
      <c r="D950" s="1"/>
      <c r="E950" s="9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51"/>
      <c r="B951" s="51"/>
      <c r="C951" s="51"/>
      <c r="D951" s="1"/>
      <c r="E951" s="9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51"/>
      <c r="B952" s="51"/>
      <c r="C952" s="51"/>
      <c r="D952" s="1"/>
      <c r="E952" s="9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51"/>
      <c r="B953" s="51"/>
      <c r="C953" s="51"/>
      <c r="D953" s="1"/>
      <c r="E953" s="9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51"/>
      <c r="B954" s="51"/>
      <c r="C954" s="51"/>
      <c r="D954" s="1"/>
      <c r="E954" s="9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51"/>
      <c r="B955" s="51"/>
      <c r="C955" s="51"/>
      <c r="D955" s="1"/>
      <c r="E955" s="9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51"/>
      <c r="B956" s="51"/>
      <c r="C956" s="51"/>
      <c r="D956" s="1"/>
      <c r="E956" s="9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51"/>
      <c r="B957" s="51"/>
      <c r="C957" s="51"/>
      <c r="D957" s="1"/>
      <c r="E957" s="9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51"/>
      <c r="B958" s="51"/>
      <c r="C958" s="51"/>
      <c r="D958" s="1"/>
      <c r="E958" s="9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51"/>
      <c r="B959" s="51"/>
      <c r="C959" s="51"/>
      <c r="D959" s="1"/>
      <c r="E959" s="9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51"/>
      <c r="B960" s="51"/>
      <c r="C960" s="51"/>
      <c r="D960" s="1"/>
      <c r="E960" s="9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51"/>
      <c r="B961" s="51"/>
      <c r="C961" s="51"/>
      <c r="D961" s="1"/>
      <c r="E961" s="9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51"/>
      <c r="B962" s="51"/>
      <c r="C962" s="51"/>
      <c r="D962" s="1"/>
      <c r="E962" s="9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51"/>
      <c r="B963" s="51"/>
      <c r="C963" s="51"/>
      <c r="D963" s="1"/>
      <c r="E963" s="9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51"/>
      <c r="B964" s="51"/>
      <c r="C964" s="51"/>
      <c r="D964" s="1"/>
      <c r="E964" s="9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51"/>
      <c r="B965" s="51"/>
      <c r="C965" s="51"/>
      <c r="D965" s="1"/>
      <c r="E965" s="9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51"/>
      <c r="B966" s="51"/>
      <c r="C966" s="51"/>
      <c r="D966" s="1"/>
      <c r="E966" s="9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51"/>
      <c r="B967" s="51"/>
      <c r="C967" s="51"/>
      <c r="D967" s="1"/>
      <c r="E967" s="9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51"/>
      <c r="B968" s="51"/>
      <c r="C968" s="51"/>
      <c r="D968" s="1"/>
      <c r="E968" s="9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51"/>
      <c r="B969" s="51"/>
      <c r="C969" s="51"/>
      <c r="D969" s="1"/>
      <c r="E969" s="9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51"/>
      <c r="B970" s="51"/>
      <c r="C970" s="51"/>
      <c r="D970" s="1"/>
      <c r="E970" s="9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51"/>
      <c r="B971" s="51"/>
      <c r="C971" s="51"/>
      <c r="D971" s="1"/>
      <c r="E971" s="9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51"/>
      <c r="B972" s="51"/>
      <c r="C972" s="51"/>
      <c r="D972" s="1"/>
      <c r="E972" s="9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51"/>
      <c r="B973" s="51"/>
      <c r="C973" s="51"/>
      <c r="D973" s="1"/>
      <c r="E973" s="9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51"/>
      <c r="B974" s="51"/>
      <c r="C974" s="51"/>
      <c r="D974" s="1"/>
      <c r="E974" s="9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51"/>
      <c r="B975" s="51"/>
      <c r="C975" s="51"/>
      <c r="D975" s="1"/>
      <c r="E975" s="9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51"/>
      <c r="B976" s="51"/>
      <c r="C976" s="51"/>
      <c r="D976" s="1"/>
      <c r="E976" s="9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51"/>
      <c r="B977" s="51"/>
      <c r="C977" s="51"/>
      <c r="D977" s="1"/>
      <c r="E977" s="9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51"/>
      <c r="B978" s="51"/>
      <c r="C978" s="51"/>
      <c r="D978" s="1"/>
      <c r="E978" s="9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51"/>
      <c r="B979" s="51"/>
      <c r="C979" s="51"/>
      <c r="D979" s="1"/>
      <c r="E979" s="9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51"/>
      <c r="B980" s="51"/>
      <c r="C980" s="51"/>
      <c r="D980" s="1"/>
      <c r="E980" s="9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51"/>
      <c r="B981" s="51"/>
      <c r="C981" s="51"/>
      <c r="D981" s="1"/>
      <c r="E981" s="9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51"/>
      <c r="B982" s="51"/>
      <c r="C982" s="51"/>
      <c r="D982" s="1"/>
      <c r="E982" s="9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51"/>
      <c r="B983" s="51"/>
      <c r="C983" s="51"/>
      <c r="D983" s="1"/>
      <c r="E983" s="9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51"/>
      <c r="B984" s="51"/>
      <c r="C984" s="51"/>
      <c r="D984" s="1"/>
      <c r="E984" s="9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51"/>
      <c r="B985" s="51"/>
      <c r="C985" s="51"/>
      <c r="D985" s="1"/>
      <c r="E985" s="9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51"/>
      <c r="B986" s="51"/>
      <c r="C986" s="51"/>
      <c r="D986" s="1"/>
      <c r="E986" s="9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51"/>
      <c r="B987" s="51"/>
      <c r="C987" s="51"/>
      <c r="D987" s="1"/>
      <c r="E987" s="9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51"/>
      <c r="B988" s="51"/>
      <c r="C988" s="51"/>
      <c r="D988" s="1"/>
      <c r="E988" s="9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51"/>
      <c r="B989" s="51"/>
      <c r="C989" s="51"/>
      <c r="D989" s="1"/>
      <c r="E989" s="9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51"/>
      <c r="B990" s="51"/>
      <c r="C990" s="51"/>
      <c r="D990" s="1"/>
      <c r="E990" s="9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51"/>
      <c r="B991" s="51"/>
      <c r="C991" s="51"/>
      <c r="D991" s="1"/>
      <c r="E991" s="9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51"/>
      <c r="B992" s="51"/>
      <c r="C992" s="51"/>
      <c r="D992" s="1"/>
      <c r="E992" s="9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51"/>
      <c r="B993" s="51"/>
      <c r="C993" s="51"/>
      <c r="D993" s="1"/>
      <c r="E993" s="9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51"/>
      <c r="B994" s="51"/>
      <c r="C994" s="51"/>
      <c r="D994" s="1"/>
      <c r="E994" s="9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51"/>
      <c r="B995" s="51"/>
      <c r="C995" s="51"/>
      <c r="D995" s="1"/>
      <c r="E995" s="9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51"/>
      <c r="B996" s="51"/>
      <c r="C996" s="51"/>
      <c r="D996" s="1"/>
      <c r="E996" s="9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51"/>
      <c r="B997" s="51"/>
      <c r="C997" s="51"/>
      <c r="D997" s="1"/>
      <c r="E997" s="9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51"/>
      <c r="B998" s="51"/>
      <c r="C998" s="51"/>
      <c r="D998" s="1"/>
      <c r="E998" s="9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51"/>
      <c r="B999" s="51"/>
      <c r="C999" s="51"/>
      <c r="D999" s="1"/>
      <c r="E999" s="9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23">
    <mergeCell ref="A1:I1"/>
    <mergeCell ref="D3:I3"/>
    <mergeCell ref="A7:B7"/>
    <mergeCell ref="A11:I11"/>
    <mergeCell ref="A12:I12"/>
    <mergeCell ref="A13:I13"/>
    <mergeCell ref="B15:I15"/>
    <mergeCell ref="A18:H18"/>
    <mergeCell ref="A19:I19"/>
    <mergeCell ref="B20:I20"/>
    <mergeCell ref="A47:H47"/>
    <mergeCell ref="A48:I48"/>
    <mergeCell ref="B49:I49"/>
    <mergeCell ref="A61:H61"/>
    <mergeCell ref="A73:I73"/>
    <mergeCell ref="A74:I74"/>
    <mergeCell ref="A62:I62"/>
    <mergeCell ref="B63:I63"/>
    <mergeCell ref="A65:H65"/>
    <mergeCell ref="A67:H67"/>
    <mergeCell ref="E69:I69"/>
    <mergeCell ref="A71:I71"/>
    <mergeCell ref="A72:I72"/>
  </mergeCells>
  <printOptions horizontalCentered="1"/>
  <pageMargins left="0.23622047244094491" right="0.23622047244094491" top="1.9685039370078741" bottom="0.35433070866141736" header="0" footer="0"/>
  <pageSetup paperSize="9" fitToHeight="0" orientation="portrait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9"/>
  <sheetViews>
    <sheetView tabSelected="1" workbookViewId="0">
      <selection activeCell="C20" sqref="C20"/>
    </sheetView>
  </sheetViews>
  <sheetFormatPr defaultColWidth="12.5703125" defaultRowHeight="15" customHeight="1" x14ac:dyDescent="0.2"/>
  <cols>
    <col min="1" max="1" width="23.140625" customWidth="1"/>
    <col min="2" max="3" width="33.28515625" customWidth="1"/>
    <col min="4" max="4" width="30.140625" customWidth="1"/>
    <col min="5" max="5" width="27.140625" customWidth="1"/>
    <col min="6" max="26" width="8.5703125" customWidth="1"/>
  </cols>
  <sheetData>
    <row r="1" spans="1:26" ht="12.75" customHeight="1" x14ac:dyDescent="0.2">
      <c r="A1" s="152" t="s">
        <v>0</v>
      </c>
      <c r="B1" s="129"/>
      <c r="C1" s="129"/>
      <c r="D1" s="129"/>
      <c r="E1" s="12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1"/>
      <c r="C2" s="1"/>
      <c r="D2" s="55"/>
      <c r="E2" s="5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3" t="s">
        <v>1</v>
      </c>
      <c r="B3" s="153"/>
      <c r="C3" s="129"/>
      <c r="D3" s="129"/>
      <c r="E3" s="12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3" t="s">
        <v>2</v>
      </c>
      <c r="B4" s="2"/>
      <c r="C4" s="2"/>
      <c r="D4" s="1"/>
      <c r="E4" s="5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3" t="s">
        <v>4</v>
      </c>
      <c r="B5" s="2" t="s">
        <v>156</v>
      </c>
      <c r="C5" s="2"/>
      <c r="D5" s="1"/>
      <c r="E5" s="5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3" t="s">
        <v>6</v>
      </c>
      <c r="B6" s="2" t="s">
        <v>7</v>
      </c>
      <c r="C6" s="2"/>
      <c r="D6" s="1"/>
      <c r="E6" s="5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56"/>
      <c r="B7" s="56"/>
      <c r="C7" s="56"/>
      <c r="D7" s="56"/>
      <c r="E7" s="5" t="s">
        <v>152</v>
      </c>
    </row>
    <row r="8" spans="1:26" ht="15.75" customHeight="1" x14ac:dyDescent="0.2">
      <c r="A8" s="156" t="s">
        <v>157</v>
      </c>
      <c r="B8" s="129"/>
      <c r="C8" s="129"/>
      <c r="D8" s="129"/>
      <c r="E8" s="129"/>
    </row>
    <row r="9" spans="1:26" ht="1.5" customHeight="1" x14ac:dyDescent="0.2">
      <c r="A9" s="57"/>
      <c r="B9" s="57"/>
      <c r="C9" s="57"/>
      <c r="D9" s="57"/>
      <c r="E9" s="57"/>
    </row>
    <row r="10" spans="1:26" ht="29.25" customHeight="1" x14ac:dyDescent="0.2">
      <c r="A10" s="127" t="s">
        <v>158</v>
      </c>
      <c r="B10" s="126" t="s">
        <v>227</v>
      </c>
      <c r="C10" s="126" t="s">
        <v>228</v>
      </c>
      <c r="D10" s="126" t="s">
        <v>229</v>
      </c>
      <c r="E10" s="127" t="s">
        <v>159</v>
      </c>
    </row>
    <row r="11" spans="1:26" ht="12.75" customHeight="1" x14ac:dyDescent="0.2">
      <c r="A11" s="157" t="s">
        <v>160</v>
      </c>
      <c r="B11" s="58">
        <f t="shared" ref="B11:B12" si="0">E11/3</f>
        <v>0.33333333333333331</v>
      </c>
      <c r="C11" s="58">
        <f t="shared" ref="C11:C12" si="1">E11/3</f>
        <v>0.33333333333333331</v>
      </c>
      <c r="D11" s="58">
        <f t="shared" ref="D11:D12" si="2">E11-C11-B11</f>
        <v>0.33333333333333343</v>
      </c>
      <c r="E11" s="59">
        <f t="shared" ref="E11:E12" si="3">E15</f>
        <v>1</v>
      </c>
    </row>
    <row r="12" spans="1:26" ht="12.75" customHeight="1" x14ac:dyDescent="0.2">
      <c r="A12" s="158"/>
      <c r="B12" s="60">
        <f t="shared" si="0"/>
        <v>283514.65899999999</v>
      </c>
      <c r="C12" s="61">
        <f t="shared" si="1"/>
        <v>283514.65899999999</v>
      </c>
      <c r="D12" s="61">
        <f t="shared" si="2"/>
        <v>283514.65899999999</v>
      </c>
      <c r="E12" s="62">
        <f t="shared" si="3"/>
        <v>850543.97699999996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26" ht="4.5" customHeight="1" x14ac:dyDescent="0.2"/>
    <row r="14" spans="1:26" ht="0.75" customHeight="1" x14ac:dyDescent="0.2"/>
    <row r="15" spans="1:26" ht="12.75" customHeight="1" x14ac:dyDescent="0.2">
      <c r="D15" s="64" t="s">
        <v>161</v>
      </c>
      <c r="E15" s="65">
        <v>1</v>
      </c>
    </row>
    <row r="16" spans="1:26" ht="12.75" customHeight="1" x14ac:dyDescent="0.2">
      <c r="D16" s="64" t="s">
        <v>162</v>
      </c>
      <c r="E16" s="66">
        <f>'Planilha Orçamentaria'!I67</f>
        <v>850543.97699999996</v>
      </c>
    </row>
    <row r="17" spans="1:5" ht="12.75" customHeight="1" x14ac:dyDescent="0.2"/>
    <row r="18" spans="1:5" ht="12.75" customHeight="1" x14ac:dyDescent="0.2"/>
    <row r="19" spans="1:5" ht="12.75" customHeight="1" x14ac:dyDescent="0.2"/>
    <row r="20" spans="1:5" ht="12.75" customHeight="1" x14ac:dyDescent="0.2">
      <c r="E20" s="67"/>
    </row>
    <row r="21" spans="1:5" ht="12.75" customHeight="1" x14ac:dyDescent="0.2">
      <c r="A21" s="68"/>
      <c r="B21" s="69"/>
      <c r="C21" s="69"/>
      <c r="D21" s="69"/>
      <c r="E21" s="69"/>
    </row>
    <row r="22" spans="1:5" ht="12.75" customHeight="1" x14ac:dyDescent="0.2">
      <c r="A22" s="68"/>
      <c r="B22" s="69"/>
      <c r="C22" s="69"/>
      <c r="D22" s="69"/>
      <c r="E22" s="69"/>
    </row>
    <row r="23" spans="1:5" ht="14.25" customHeight="1" x14ac:dyDescent="0.2">
      <c r="A23" s="141" t="s">
        <v>163</v>
      </c>
      <c r="B23" s="129"/>
      <c r="C23" s="129"/>
      <c r="D23" s="129"/>
      <c r="E23" s="129"/>
    </row>
    <row r="24" spans="1:5" ht="15" customHeight="1" x14ac:dyDescent="0.2">
      <c r="A24" s="142" t="s">
        <v>153</v>
      </c>
      <c r="B24" s="129"/>
      <c r="C24" s="129"/>
      <c r="D24" s="129"/>
      <c r="E24" s="129"/>
    </row>
    <row r="25" spans="1:5" ht="12.75" customHeight="1" x14ac:dyDescent="0.2">
      <c r="A25" s="141" t="s">
        <v>154</v>
      </c>
      <c r="B25" s="129"/>
      <c r="C25" s="129"/>
      <c r="D25" s="129"/>
      <c r="E25" s="129"/>
    </row>
    <row r="26" spans="1:5" ht="14.25" customHeight="1" x14ac:dyDescent="0.2">
      <c r="A26" s="128" t="s">
        <v>155</v>
      </c>
      <c r="B26" s="129"/>
      <c r="C26" s="129"/>
      <c r="D26" s="129"/>
      <c r="E26" s="129"/>
    </row>
    <row r="27" spans="1:5" ht="12.75" customHeight="1" x14ac:dyDescent="0.2"/>
    <row r="28" spans="1:5" ht="12.75" customHeight="1" x14ac:dyDescent="0.2"/>
    <row r="29" spans="1:5" ht="12.75" customHeight="1" x14ac:dyDescent="0.2"/>
    <row r="30" spans="1:5" ht="12.75" customHeight="1" x14ac:dyDescent="0.2"/>
    <row r="31" spans="1:5" ht="12.75" customHeight="1" x14ac:dyDescent="0.2"/>
    <row r="32" spans="1:5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</sheetData>
  <mergeCells count="8">
    <mergeCell ref="A24:E24"/>
    <mergeCell ref="A25:E25"/>
    <mergeCell ref="A26:E26"/>
    <mergeCell ref="A1:E1"/>
    <mergeCell ref="B3:E3"/>
    <mergeCell ref="A8:E8"/>
    <mergeCell ref="A11:A12"/>
    <mergeCell ref="A23:E23"/>
  </mergeCells>
  <printOptions horizontalCentered="1"/>
  <pageMargins left="0.23622047244094491" right="0.23622047244094491" top="1.6166666666666667" bottom="0.35433070866141736" header="0" footer="0"/>
  <pageSetup paperSize="9" scale="93" fitToHeight="0" orientation="landscape" r:id="rId1"/>
  <headerFooter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2.5703125" defaultRowHeight="15" customHeight="1" x14ac:dyDescent="0.2"/>
  <cols>
    <col min="1" max="1" width="9.140625" customWidth="1"/>
    <col min="2" max="2" width="38.28515625" customWidth="1"/>
    <col min="3" max="3" width="14.42578125" customWidth="1"/>
    <col min="4" max="4" width="20.85546875" customWidth="1"/>
    <col min="5" max="5" width="18" customWidth="1"/>
    <col min="6" max="8" width="11.7109375" customWidth="1"/>
    <col min="9" max="26" width="9.140625" customWidth="1"/>
  </cols>
  <sheetData>
    <row r="1" spans="1:26" ht="12.75" customHeight="1" x14ac:dyDescent="0.2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</row>
    <row r="2" spans="1:26" ht="12.75" customHeight="1" x14ac:dyDescent="0.3">
      <c r="A2" s="70"/>
      <c r="B2" s="176" t="s">
        <v>164</v>
      </c>
      <c r="C2" s="129"/>
      <c r="D2" s="129"/>
      <c r="E2" s="129"/>
      <c r="F2" s="129"/>
      <c r="G2" s="129"/>
      <c r="H2" s="129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 spans="1:26" ht="12.75" customHeight="1" x14ac:dyDescent="0.2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</row>
    <row r="4" spans="1:26" ht="15" customHeight="1" x14ac:dyDescent="0.2">
      <c r="A4" s="70"/>
      <c r="B4" s="177" t="s">
        <v>165</v>
      </c>
      <c r="C4" s="179"/>
      <c r="D4" s="180"/>
      <c r="E4" s="180"/>
      <c r="F4" s="180"/>
      <c r="G4" s="180"/>
      <c r="H4" s="181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6" ht="57" customHeight="1" x14ac:dyDescent="0.2">
      <c r="A5" s="70"/>
      <c r="B5" s="178"/>
      <c r="C5" s="182"/>
      <c r="D5" s="144"/>
      <c r="E5" s="144"/>
      <c r="F5" s="144"/>
      <c r="G5" s="144"/>
      <c r="H5" s="145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6" ht="12.75" customHeight="1" x14ac:dyDescent="0.25">
      <c r="A6" s="70"/>
      <c r="B6" s="71" t="s">
        <v>166</v>
      </c>
      <c r="C6" s="183" t="s">
        <v>167</v>
      </c>
      <c r="D6" s="131"/>
      <c r="E6" s="131"/>
      <c r="F6" s="131"/>
      <c r="G6" s="131"/>
      <c r="H6" s="184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6" ht="12.75" customHeight="1" x14ac:dyDescent="0.25">
      <c r="A7" s="70"/>
      <c r="B7" s="71" t="s">
        <v>168</v>
      </c>
      <c r="C7" s="183" t="s">
        <v>169</v>
      </c>
      <c r="D7" s="131"/>
      <c r="E7" s="131"/>
      <c r="F7" s="131"/>
      <c r="G7" s="131"/>
      <c r="H7" s="184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</row>
    <row r="8" spans="1:26" ht="12.75" customHeight="1" x14ac:dyDescent="0.25">
      <c r="A8" s="70"/>
      <c r="B8" s="72" t="s">
        <v>170</v>
      </c>
      <c r="C8" s="173" t="s">
        <v>171</v>
      </c>
      <c r="D8" s="161"/>
      <c r="E8" s="161"/>
      <c r="F8" s="161"/>
      <c r="G8" s="161"/>
      <c r="H8" s="162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</row>
    <row r="9" spans="1:26" ht="12.75" customHeight="1" x14ac:dyDescent="0.2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</row>
    <row r="10" spans="1:26" ht="12.75" customHeight="1" x14ac:dyDescent="0.2">
      <c r="A10" s="70"/>
      <c r="B10" s="174" t="s">
        <v>172</v>
      </c>
      <c r="C10" s="164"/>
      <c r="D10" s="164"/>
      <c r="E10" s="164"/>
      <c r="F10" s="164"/>
      <c r="G10" s="164"/>
      <c r="H10" s="167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</row>
    <row r="11" spans="1:26" ht="12.75" customHeight="1" x14ac:dyDescent="0.2">
      <c r="A11" s="70"/>
      <c r="B11" s="160" t="s">
        <v>173</v>
      </c>
      <c r="C11" s="161"/>
      <c r="D11" s="161"/>
      <c r="E11" s="161"/>
      <c r="F11" s="161"/>
      <c r="G11" s="161"/>
      <c r="H11" s="162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</row>
    <row r="12" spans="1:26" ht="12.75" customHeight="1" x14ac:dyDescent="0.2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</row>
    <row r="13" spans="1:26" ht="12.75" customHeight="1" x14ac:dyDescent="0.2">
      <c r="A13" s="70"/>
      <c r="B13" s="163" t="s">
        <v>174</v>
      </c>
      <c r="C13" s="164"/>
      <c r="D13" s="164"/>
      <c r="E13" s="164"/>
      <c r="F13" s="165"/>
      <c r="G13" s="166">
        <v>1</v>
      </c>
      <c r="H13" s="167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</row>
    <row r="14" spans="1:26" ht="12.75" customHeight="1" x14ac:dyDescent="0.2">
      <c r="A14" s="70"/>
      <c r="B14" s="168" t="s">
        <v>175</v>
      </c>
      <c r="C14" s="161"/>
      <c r="D14" s="161"/>
      <c r="E14" s="161"/>
      <c r="F14" s="169"/>
      <c r="G14" s="170">
        <v>0.02</v>
      </c>
      <c r="H14" s="162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</row>
    <row r="15" spans="1:26" ht="12.75" customHeight="1" x14ac:dyDescent="0.2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</row>
    <row r="16" spans="1:26" ht="12.75" customHeight="1" x14ac:dyDescent="0.2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</row>
    <row r="17" spans="1:26" ht="12.75" customHeight="1" x14ac:dyDescent="0.2">
      <c r="A17" s="70"/>
      <c r="B17" s="73" t="s">
        <v>176</v>
      </c>
      <c r="C17" s="74" t="s">
        <v>177</v>
      </c>
      <c r="D17" s="75" t="s">
        <v>178</v>
      </c>
      <c r="E17" s="75" t="s">
        <v>179</v>
      </c>
      <c r="F17" s="74" t="s">
        <v>180</v>
      </c>
      <c r="G17" s="74" t="s">
        <v>181</v>
      </c>
      <c r="H17" s="76" t="s">
        <v>182</v>
      </c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</row>
    <row r="18" spans="1:26" ht="12.75" customHeight="1" x14ac:dyDescent="0.2">
      <c r="A18" s="70"/>
      <c r="B18" s="77" t="s">
        <v>183</v>
      </c>
      <c r="C18" s="78" t="s">
        <v>184</v>
      </c>
      <c r="D18" s="79">
        <v>5.2900000000000003E-2</v>
      </c>
      <c r="E18" s="80" t="s">
        <v>185</v>
      </c>
      <c r="F18" s="81">
        <f t="shared" ref="F18:F22" si="0">VLOOKUP(CONCATENATE($B$11,"-",$C18),$D$34:$H$75,3,FALSE)</f>
        <v>5.2900000000000003E-2</v>
      </c>
      <c r="G18" s="81">
        <f t="shared" ref="G18:G22" si="1">VLOOKUP(CONCATENATE($B$11,"-",$C18),$D$34:$H$75,4,FALSE)</f>
        <v>5.9200000000000003E-2</v>
      </c>
      <c r="H18" s="82">
        <f t="shared" ref="H18:H22" si="2">VLOOKUP(CONCATENATE($B$11,"-",$C18),$D$34:$H$75,5,FALSE)</f>
        <v>7.9299999999999995E-2</v>
      </c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</row>
    <row r="19" spans="1:26" ht="12.75" customHeight="1" x14ac:dyDescent="0.2">
      <c r="A19" s="70"/>
      <c r="B19" s="77" t="s">
        <v>186</v>
      </c>
      <c r="C19" s="78" t="s">
        <v>187</v>
      </c>
      <c r="D19" s="79">
        <v>2.5000000000000001E-3</v>
      </c>
      <c r="E19" s="80" t="s">
        <v>185</v>
      </c>
      <c r="F19" s="81">
        <f t="shared" si="0"/>
        <v>2.5000000000000001E-3</v>
      </c>
      <c r="G19" s="81">
        <f t="shared" si="1"/>
        <v>5.1000000000000004E-3</v>
      </c>
      <c r="H19" s="82">
        <f t="shared" si="2"/>
        <v>5.5999999999999999E-3</v>
      </c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</row>
    <row r="20" spans="1:26" ht="12.75" customHeight="1" x14ac:dyDescent="0.2">
      <c r="A20" s="70"/>
      <c r="B20" s="77" t="s">
        <v>188</v>
      </c>
      <c r="C20" s="78" t="s">
        <v>189</v>
      </c>
      <c r="D20" s="79">
        <v>0.01</v>
      </c>
      <c r="E20" s="80" t="s">
        <v>185</v>
      </c>
      <c r="F20" s="81">
        <f t="shared" si="0"/>
        <v>0.01</v>
      </c>
      <c r="G20" s="81">
        <f t="shared" si="1"/>
        <v>1.4800000000000001E-2</v>
      </c>
      <c r="H20" s="82">
        <f t="shared" si="2"/>
        <v>1.9699999999999999E-2</v>
      </c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</row>
    <row r="21" spans="1:26" ht="12.75" customHeight="1" x14ac:dyDescent="0.2">
      <c r="A21" s="70"/>
      <c r="B21" s="77" t="s">
        <v>190</v>
      </c>
      <c r="C21" s="78" t="s">
        <v>191</v>
      </c>
      <c r="D21" s="79">
        <v>1.01E-2</v>
      </c>
      <c r="E21" s="80" t="s">
        <v>185</v>
      </c>
      <c r="F21" s="81">
        <f t="shared" si="0"/>
        <v>1.01E-2</v>
      </c>
      <c r="G21" s="81">
        <f t="shared" si="1"/>
        <v>1.0699999999999999E-2</v>
      </c>
      <c r="H21" s="82">
        <f t="shared" si="2"/>
        <v>1.11E-2</v>
      </c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</row>
    <row r="22" spans="1:26" ht="12.75" customHeight="1" x14ac:dyDescent="0.2">
      <c r="A22" s="70"/>
      <c r="B22" s="77" t="s">
        <v>192</v>
      </c>
      <c r="C22" s="78" t="s">
        <v>193</v>
      </c>
      <c r="D22" s="79">
        <v>0.08</v>
      </c>
      <c r="E22" s="80" t="s">
        <v>185</v>
      </c>
      <c r="F22" s="81">
        <f t="shared" si="0"/>
        <v>0.08</v>
      </c>
      <c r="G22" s="81">
        <f t="shared" si="1"/>
        <v>8.3099999999999993E-2</v>
      </c>
      <c r="H22" s="82">
        <f t="shared" si="2"/>
        <v>9.5100000000000004E-2</v>
      </c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</row>
    <row r="23" spans="1:26" ht="12.75" customHeight="1" x14ac:dyDescent="0.2">
      <c r="A23" s="70"/>
      <c r="B23" s="83" t="s">
        <v>194</v>
      </c>
      <c r="C23" s="78" t="s">
        <v>195</v>
      </c>
      <c r="D23" s="79">
        <v>3.6499999999999998E-2</v>
      </c>
      <c r="E23" s="80" t="str">
        <f t="shared" ref="E23:E26" si="3">IF(AND(D23&gt;=F23, D23&lt;=H23), "OK", "Não OK")</f>
        <v>OK</v>
      </c>
      <c r="F23" s="84">
        <v>3.6499999999999998E-2</v>
      </c>
      <c r="G23" s="84">
        <v>3.6499999999999998E-2</v>
      </c>
      <c r="H23" s="82">
        <v>3.6499999999999998E-2</v>
      </c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</row>
    <row r="24" spans="1:26" ht="12.75" customHeight="1" x14ac:dyDescent="0.2">
      <c r="A24" s="70"/>
      <c r="B24" s="83" t="s">
        <v>196</v>
      </c>
      <c r="C24" s="78" t="s">
        <v>197</v>
      </c>
      <c r="D24" s="85">
        <v>0.03</v>
      </c>
      <c r="E24" s="80" t="str">
        <f t="shared" si="3"/>
        <v>OK</v>
      </c>
      <c r="F24" s="84">
        <v>0</v>
      </c>
      <c r="G24" s="84">
        <v>0.03</v>
      </c>
      <c r="H24" s="86">
        <v>0.05</v>
      </c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</row>
    <row r="25" spans="1:26" ht="12.75" customHeight="1" x14ac:dyDescent="0.2">
      <c r="A25" s="70"/>
      <c r="B25" s="83" t="s">
        <v>198</v>
      </c>
      <c r="C25" s="78" t="s">
        <v>199</v>
      </c>
      <c r="D25" s="79">
        <v>0</v>
      </c>
      <c r="E25" s="80" t="str">
        <f t="shared" si="3"/>
        <v>OK</v>
      </c>
      <c r="F25" s="87">
        <v>0</v>
      </c>
      <c r="G25" s="87">
        <v>4.4999999999999998E-2</v>
      </c>
      <c r="H25" s="88">
        <v>4.4999999999999998E-2</v>
      </c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</row>
    <row r="26" spans="1:26" ht="12.75" customHeight="1" x14ac:dyDescent="0.2">
      <c r="A26" s="70"/>
      <c r="B26" s="89" t="s">
        <v>200</v>
      </c>
      <c r="C26" s="90" t="s">
        <v>201</v>
      </c>
      <c r="D26" s="81">
        <f>ROUND((((1+D18+D19+D20)*(1+D21)*(1+D22)/(1-(D23+D24)))-1),4)</f>
        <v>0.245</v>
      </c>
      <c r="E26" s="91" t="str">
        <f t="shared" si="3"/>
        <v>OK</v>
      </c>
      <c r="F26" s="81">
        <f>VLOOKUP(CONCATENATE($B$11,"-",$C26),$D$34:$H$75,3,FALSE)</f>
        <v>0.24</v>
      </c>
      <c r="G26" s="81">
        <f>VLOOKUP(CONCATENATE($B$11,"-",$C26),$D$34:$H$75,4,FALSE)</f>
        <v>0.25840000000000002</v>
      </c>
      <c r="H26" s="82">
        <f>VLOOKUP(CONCATENATE($B$11,"-",$C26),$D$34:$H$75,5,FALSE)</f>
        <v>0.27860000000000001</v>
      </c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</row>
    <row r="27" spans="1:26" ht="12.75" customHeight="1" x14ac:dyDescent="0.2">
      <c r="A27" s="70"/>
      <c r="B27" s="92" t="s">
        <v>202</v>
      </c>
      <c r="C27" s="93" t="s">
        <v>203</v>
      </c>
      <c r="D27" s="94">
        <f>ROUND((((1+D18+D19+D20)*(1+D21)*(1+D22)/(1-(D23+D24+D25)))-1),4)</f>
        <v>0.245</v>
      </c>
      <c r="E27" s="95" t="str">
        <f>IF(COUNTIF($E$18:$E$26,"NÃO OK")&gt;0,"NÃO OK","OK")</f>
        <v>OK</v>
      </c>
      <c r="F27" s="96"/>
      <c r="G27" s="96"/>
      <c r="H27" s="97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</row>
    <row r="28" spans="1:26" ht="12.75" customHeight="1" x14ac:dyDescent="0.2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</row>
    <row r="29" spans="1:26" ht="12.75" customHeight="1" x14ac:dyDescent="0.2">
      <c r="A29" s="70"/>
      <c r="B29" s="171" t="s">
        <v>204</v>
      </c>
      <c r="C29" s="131"/>
      <c r="D29" s="131"/>
      <c r="E29" s="131"/>
      <c r="F29" s="131"/>
      <c r="G29" s="131"/>
      <c r="H29" s="132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</row>
    <row r="30" spans="1:26" ht="54" customHeight="1" x14ac:dyDescent="0.2">
      <c r="A30" s="70"/>
      <c r="B30" s="98"/>
      <c r="C30" s="99"/>
      <c r="D30" s="99"/>
      <c r="E30" s="99"/>
      <c r="F30" s="99"/>
      <c r="G30" s="99"/>
      <c r="H30" s="10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</row>
    <row r="31" spans="1:26" ht="42" customHeight="1" x14ac:dyDescent="0.2">
      <c r="A31" s="70"/>
      <c r="B31" s="172" t="str">
        <f>CONCATENATE("Declaro para os devidos fins que, conforme legislação tributária municipal, a base de cálculo para ",B11,", é de ",G13*100,"%, com a respectiva alíquota de ",G14*100,"%.")</f>
        <v>Declaro para os devidos fins que, conforme legislação tributária municipal, a base de cálculo para Construção e Manutenção de Estações e Redes de Distribuição de Energia Elétrica, é de 100%, com a respectiva alíquota de 2%.</v>
      </c>
      <c r="C31" s="131"/>
      <c r="D31" s="131"/>
      <c r="E31" s="131"/>
      <c r="F31" s="131"/>
      <c r="G31" s="131"/>
      <c r="H31" s="132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</row>
    <row r="32" spans="1:26" ht="12.75" customHeight="1" x14ac:dyDescent="0.2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</row>
    <row r="33" spans="1:26" ht="12.75" hidden="1" customHeight="1" x14ac:dyDescent="0.2">
      <c r="A33" s="70"/>
      <c r="B33" s="70"/>
      <c r="C33" s="70"/>
      <c r="D33" s="70"/>
      <c r="E33" s="70"/>
      <c r="F33" s="101" t="s">
        <v>205</v>
      </c>
      <c r="G33" s="101" t="s">
        <v>206</v>
      </c>
      <c r="H33" s="101" t="s">
        <v>207</v>
      </c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</row>
    <row r="34" spans="1:26" ht="12.75" hidden="1" customHeight="1" x14ac:dyDescent="0.2">
      <c r="A34" s="70"/>
      <c r="B34" s="70" t="s">
        <v>208</v>
      </c>
      <c r="C34" s="102" t="s">
        <v>184</v>
      </c>
      <c r="D34" s="70" t="str">
        <f t="shared" ref="D34:D75" si="4">CONCATENATE(B34,"-",C34)</f>
        <v>Construção e Reforma de Edifícios-AC</v>
      </c>
      <c r="E34" s="70"/>
      <c r="F34" s="103">
        <v>0.03</v>
      </c>
      <c r="G34" s="103">
        <v>0.04</v>
      </c>
      <c r="H34" s="103">
        <v>5.5E-2</v>
      </c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</row>
    <row r="35" spans="1:26" ht="12.75" hidden="1" customHeight="1" x14ac:dyDescent="0.2">
      <c r="A35" s="70"/>
      <c r="B35" s="70" t="str">
        <f t="shared" ref="B35:B39" si="5">B34</f>
        <v>Construção e Reforma de Edifícios</v>
      </c>
      <c r="C35" s="102" t="s">
        <v>187</v>
      </c>
      <c r="D35" s="70" t="str">
        <f t="shared" si="4"/>
        <v>Construção e Reforma de Edifícios-SG</v>
      </c>
      <c r="E35" s="70"/>
      <c r="F35" s="103">
        <v>8.0000000000000002E-3</v>
      </c>
      <c r="G35" s="103">
        <v>8.0000000000000002E-3</v>
      </c>
      <c r="H35" s="103">
        <v>0.01</v>
      </c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</row>
    <row r="36" spans="1:26" ht="12.75" hidden="1" customHeight="1" x14ac:dyDescent="0.2">
      <c r="A36" s="70"/>
      <c r="B36" s="70" t="str">
        <f t="shared" si="5"/>
        <v>Construção e Reforma de Edifícios</v>
      </c>
      <c r="C36" s="102" t="s">
        <v>189</v>
      </c>
      <c r="D36" s="70" t="str">
        <f t="shared" si="4"/>
        <v>Construção e Reforma de Edifícios-R</v>
      </c>
      <c r="E36" s="70"/>
      <c r="F36" s="103">
        <v>9.7000000000000003E-3</v>
      </c>
      <c r="G36" s="103">
        <v>1.2699999999999999E-2</v>
      </c>
      <c r="H36" s="103">
        <v>1.2699999999999999E-2</v>
      </c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</row>
    <row r="37" spans="1:26" ht="12.75" hidden="1" customHeight="1" x14ac:dyDescent="0.2">
      <c r="A37" s="70"/>
      <c r="B37" s="70" t="str">
        <f t="shared" si="5"/>
        <v>Construção e Reforma de Edifícios</v>
      </c>
      <c r="C37" s="102" t="s">
        <v>191</v>
      </c>
      <c r="D37" s="70" t="str">
        <f t="shared" si="4"/>
        <v>Construção e Reforma de Edifícios-DF</v>
      </c>
      <c r="E37" s="70"/>
      <c r="F37" s="103">
        <v>5.8999999999999999E-3</v>
      </c>
      <c r="G37" s="103">
        <v>1.23E-2</v>
      </c>
      <c r="H37" s="103">
        <v>1.3899999999999999E-2</v>
      </c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</row>
    <row r="38" spans="1:26" ht="12.75" hidden="1" customHeight="1" x14ac:dyDescent="0.2">
      <c r="A38" s="70"/>
      <c r="B38" s="70" t="str">
        <f t="shared" si="5"/>
        <v>Construção e Reforma de Edifícios</v>
      </c>
      <c r="C38" s="102" t="s">
        <v>193</v>
      </c>
      <c r="D38" s="70" t="str">
        <f t="shared" si="4"/>
        <v>Construção e Reforma de Edifícios-L</v>
      </c>
      <c r="E38" s="70"/>
      <c r="F38" s="103">
        <v>6.1600000000000002E-2</v>
      </c>
      <c r="G38" s="103">
        <v>7.3999999999999996E-2</v>
      </c>
      <c r="H38" s="103">
        <v>8.9599999999999999E-2</v>
      </c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</row>
    <row r="39" spans="1:26" ht="12.75" hidden="1" customHeight="1" x14ac:dyDescent="0.2">
      <c r="A39" s="70"/>
      <c r="B39" s="70" t="str">
        <f t="shared" si="5"/>
        <v>Construção e Reforma de Edifícios</v>
      </c>
      <c r="C39" s="104" t="s">
        <v>201</v>
      </c>
      <c r="D39" s="70" t="str">
        <f t="shared" si="4"/>
        <v>Construção e Reforma de Edifícios-BDI PAD</v>
      </c>
      <c r="E39" s="70"/>
      <c r="F39" s="103">
        <v>0.2034</v>
      </c>
      <c r="G39" s="103">
        <v>0.22120000000000001</v>
      </c>
      <c r="H39" s="103">
        <v>0.25</v>
      </c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</row>
    <row r="40" spans="1:26" ht="12.75" hidden="1" customHeight="1" x14ac:dyDescent="0.2">
      <c r="A40" s="70"/>
      <c r="B40" s="70" t="s">
        <v>209</v>
      </c>
      <c r="C40" s="102" t="s">
        <v>184</v>
      </c>
      <c r="D40" s="70" t="str">
        <f t="shared" si="4"/>
        <v>Construção de Praças Urbanas, Rodovias, Ferrovias e recapeamento e pavimentação de vias urbanas-AC</v>
      </c>
      <c r="E40" s="70"/>
      <c r="F40" s="103">
        <v>3.7999999999999999E-2</v>
      </c>
      <c r="G40" s="103">
        <v>4.0099999999999997E-2</v>
      </c>
      <c r="H40" s="103">
        <v>4.6699999999999998E-2</v>
      </c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</row>
    <row r="41" spans="1:26" ht="12.75" hidden="1" customHeight="1" x14ac:dyDescent="0.2">
      <c r="A41" s="70"/>
      <c r="B41" s="70" t="s">
        <v>209</v>
      </c>
      <c r="C41" s="102" t="s">
        <v>187</v>
      </c>
      <c r="D41" s="70" t="str">
        <f t="shared" si="4"/>
        <v>Construção de Praças Urbanas, Rodovias, Ferrovias e recapeamento e pavimentação de vias urbanas-SG</v>
      </c>
      <c r="E41" s="70"/>
      <c r="F41" s="103">
        <v>3.2000000000000002E-3</v>
      </c>
      <c r="G41" s="103">
        <v>4.0000000000000001E-3</v>
      </c>
      <c r="H41" s="103">
        <v>7.4000000000000003E-3</v>
      </c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</row>
    <row r="42" spans="1:26" ht="12.75" hidden="1" customHeight="1" x14ac:dyDescent="0.2">
      <c r="A42" s="70"/>
      <c r="B42" s="70" t="s">
        <v>209</v>
      </c>
      <c r="C42" s="102" t="s">
        <v>189</v>
      </c>
      <c r="D42" s="70" t="str">
        <f t="shared" si="4"/>
        <v>Construção de Praças Urbanas, Rodovias, Ferrovias e recapeamento e pavimentação de vias urbanas-R</v>
      </c>
      <c r="E42" s="70"/>
      <c r="F42" s="103">
        <v>5.0000000000000001E-3</v>
      </c>
      <c r="G42" s="103">
        <v>5.5999999999999999E-3</v>
      </c>
      <c r="H42" s="103">
        <v>9.7000000000000003E-3</v>
      </c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</row>
    <row r="43" spans="1:26" ht="12.75" hidden="1" customHeight="1" x14ac:dyDescent="0.2">
      <c r="A43" s="70"/>
      <c r="B43" s="70" t="s">
        <v>209</v>
      </c>
      <c r="C43" s="102" t="s">
        <v>191</v>
      </c>
      <c r="D43" s="70" t="str">
        <f t="shared" si="4"/>
        <v>Construção de Praças Urbanas, Rodovias, Ferrovias e recapeamento e pavimentação de vias urbanas-DF</v>
      </c>
      <c r="E43" s="70"/>
      <c r="F43" s="103">
        <v>1.0200000000000001E-2</v>
      </c>
      <c r="G43" s="103">
        <v>1.11E-2</v>
      </c>
      <c r="H43" s="103">
        <v>1.21E-2</v>
      </c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</row>
    <row r="44" spans="1:26" ht="12.75" hidden="1" customHeight="1" x14ac:dyDescent="0.2">
      <c r="A44" s="70"/>
      <c r="B44" s="70" t="s">
        <v>209</v>
      </c>
      <c r="C44" s="102" t="s">
        <v>193</v>
      </c>
      <c r="D44" s="70" t="str">
        <f t="shared" si="4"/>
        <v>Construção de Praças Urbanas, Rodovias, Ferrovias e recapeamento e pavimentação de vias urbanas-L</v>
      </c>
      <c r="E44" s="70"/>
      <c r="F44" s="103">
        <v>6.6400000000000001E-2</v>
      </c>
      <c r="G44" s="103">
        <v>7.2999999999999995E-2</v>
      </c>
      <c r="H44" s="103">
        <v>8.6900000000000005E-2</v>
      </c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</row>
    <row r="45" spans="1:26" ht="12.75" hidden="1" customHeight="1" x14ac:dyDescent="0.2">
      <c r="A45" s="70"/>
      <c r="B45" s="70" t="s">
        <v>209</v>
      </c>
      <c r="C45" s="104" t="s">
        <v>201</v>
      </c>
      <c r="D45" s="70" t="str">
        <f t="shared" si="4"/>
        <v>Construção de Praças Urbanas, Rodovias, Ferrovias e recapeamento e pavimentação de vias urbanas-BDI PAD</v>
      </c>
      <c r="E45" s="70"/>
      <c r="F45" s="103">
        <v>0.19600000000000001</v>
      </c>
      <c r="G45" s="103">
        <v>0.2097</v>
      </c>
      <c r="H45" s="103">
        <v>0.24229999999999999</v>
      </c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</row>
    <row r="46" spans="1:26" ht="12.75" hidden="1" customHeight="1" x14ac:dyDescent="0.2">
      <c r="A46" s="70"/>
      <c r="B46" s="70" t="s">
        <v>210</v>
      </c>
      <c r="C46" s="102" t="s">
        <v>184</v>
      </c>
      <c r="D46" s="70" t="str">
        <f t="shared" si="4"/>
        <v>Construção de Redes de Abastecimento de Água, Coleta de Esgoto-AC</v>
      </c>
      <c r="E46" s="70"/>
      <c r="F46" s="103">
        <v>3.4299999999999997E-2</v>
      </c>
      <c r="G46" s="103">
        <v>4.9299999999999997E-2</v>
      </c>
      <c r="H46" s="103">
        <v>6.7100000000000007E-2</v>
      </c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</row>
    <row r="47" spans="1:26" ht="12.75" hidden="1" customHeight="1" x14ac:dyDescent="0.2">
      <c r="A47" s="70"/>
      <c r="B47" s="70" t="str">
        <f t="shared" ref="B47:B51" si="6">B46</f>
        <v>Construção de Redes de Abastecimento de Água, Coleta de Esgoto</v>
      </c>
      <c r="C47" s="102" t="s">
        <v>187</v>
      </c>
      <c r="D47" s="70" t="str">
        <f t="shared" si="4"/>
        <v>Construção de Redes de Abastecimento de Água, Coleta de Esgoto-SG</v>
      </c>
      <c r="E47" s="70"/>
      <c r="F47" s="103">
        <v>2.8E-3</v>
      </c>
      <c r="G47" s="103">
        <v>4.8999999999999998E-3</v>
      </c>
      <c r="H47" s="103">
        <v>7.4999999999999997E-3</v>
      </c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</row>
    <row r="48" spans="1:26" ht="12.75" hidden="1" customHeight="1" x14ac:dyDescent="0.2">
      <c r="A48" s="70"/>
      <c r="B48" s="70" t="str">
        <f t="shared" si="6"/>
        <v>Construção de Redes de Abastecimento de Água, Coleta de Esgoto</v>
      </c>
      <c r="C48" s="102" t="s">
        <v>189</v>
      </c>
      <c r="D48" s="70" t="str">
        <f t="shared" si="4"/>
        <v>Construção de Redes de Abastecimento de Água, Coleta de Esgoto-R</v>
      </c>
      <c r="E48" s="70"/>
      <c r="F48" s="103">
        <v>0.01</v>
      </c>
      <c r="G48" s="103">
        <v>1.3899999999999999E-2</v>
      </c>
      <c r="H48" s="103">
        <v>1.7399999999999999E-2</v>
      </c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</row>
    <row r="49" spans="1:26" ht="12.75" hidden="1" customHeight="1" x14ac:dyDescent="0.2">
      <c r="A49" s="70"/>
      <c r="B49" s="70" t="str">
        <f t="shared" si="6"/>
        <v>Construção de Redes de Abastecimento de Água, Coleta de Esgoto</v>
      </c>
      <c r="C49" s="102" t="s">
        <v>191</v>
      </c>
      <c r="D49" s="70" t="str">
        <f t="shared" si="4"/>
        <v>Construção de Redes de Abastecimento de Água, Coleta de Esgoto-DF</v>
      </c>
      <c r="E49" s="70"/>
      <c r="F49" s="103">
        <v>9.4000000000000004E-3</v>
      </c>
      <c r="G49" s="103">
        <v>9.9000000000000008E-3</v>
      </c>
      <c r="H49" s="103">
        <v>1.17E-2</v>
      </c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</row>
    <row r="50" spans="1:26" ht="12.75" hidden="1" customHeight="1" x14ac:dyDescent="0.2">
      <c r="A50" s="70"/>
      <c r="B50" s="70" t="str">
        <f t="shared" si="6"/>
        <v>Construção de Redes de Abastecimento de Água, Coleta de Esgoto</v>
      </c>
      <c r="C50" s="102" t="s">
        <v>193</v>
      </c>
      <c r="D50" s="70" t="str">
        <f t="shared" si="4"/>
        <v>Construção de Redes de Abastecimento de Água, Coleta de Esgoto-L</v>
      </c>
      <c r="E50" s="70"/>
      <c r="F50" s="103">
        <v>6.7400000000000002E-2</v>
      </c>
      <c r="G50" s="103">
        <v>8.0399999999999999E-2</v>
      </c>
      <c r="H50" s="103">
        <v>9.4E-2</v>
      </c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</row>
    <row r="51" spans="1:26" ht="12.75" hidden="1" customHeight="1" x14ac:dyDescent="0.2">
      <c r="A51" s="70"/>
      <c r="B51" s="70" t="str">
        <f t="shared" si="6"/>
        <v>Construção de Redes de Abastecimento de Água, Coleta de Esgoto</v>
      </c>
      <c r="C51" s="104" t="s">
        <v>201</v>
      </c>
      <c r="D51" s="70" t="str">
        <f t="shared" si="4"/>
        <v>Construção de Redes de Abastecimento de Água, Coleta de Esgoto-BDI PAD</v>
      </c>
      <c r="E51" s="70"/>
      <c r="F51" s="103">
        <v>0.20760000000000001</v>
      </c>
      <c r="G51" s="103">
        <v>0.24179999999999999</v>
      </c>
      <c r="H51" s="103">
        <v>0.26440000000000002</v>
      </c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</row>
    <row r="52" spans="1:26" ht="12.75" hidden="1" customHeight="1" x14ac:dyDescent="0.2">
      <c r="A52" s="70"/>
      <c r="B52" s="70" t="s">
        <v>173</v>
      </c>
      <c r="C52" s="102" t="s">
        <v>184</v>
      </c>
      <c r="D52" s="70" t="str">
        <f t="shared" si="4"/>
        <v>Construção e Manutenção de Estações e Redes de Distribuição de Energia Elétrica-AC</v>
      </c>
      <c r="E52" s="70"/>
      <c r="F52" s="103">
        <v>5.2900000000000003E-2</v>
      </c>
      <c r="G52" s="103">
        <v>5.9200000000000003E-2</v>
      </c>
      <c r="H52" s="103">
        <v>7.9299999999999995E-2</v>
      </c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</row>
    <row r="53" spans="1:26" ht="12.75" hidden="1" customHeight="1" x14ac:dyDescent="0.2">
      <c r="A53" s="70"/>
      <c r="B53" s="70" t="str">
        <f t="shared" ref="B53:B57" si="7">B52</f>
        <v>Construção e Manutenção de Estações e Redes de Distribuição de Energia Elétrica</v>
      </c>
      <c r="C53" s="102" t="s">
        <v>187</v>
      </c>
      <c r="D53" s="70" t="str">
        <f t="shared" si="4"/>
        <v>Construção e Manutenção de Estações e Redes de Distribuição de Energia Elétrica-SG</v>
      </c>
      <c r="E53" s="70"/>
      <c r="F53" s="103">
        <v>2.5000000000000001E-3</v>
      </c>
      <c r="G53" s="103">
        <v>5.1000000000000004E-3</v>
      </c>
      <c r="H53" s="103">
        <v>5.5999999999999999E-3</v>
      </c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</row>
    <row r="54" spans="1:26" ht="12.75" hidden="1" customHeight="1" x14ac:dyDescent="0.2">
      <c r="A54" s="70"/>
      <c r="B54" s="70" t="str">
        <f t="shared" si="7"/>
        <v>Construção e Manutenção de Estações e Redes de Distribuição de Energia Elétrica</v>
      </c>
      <c r="C54" s="102" t="s">
        <v>189</v>
      </c>
      <c r="D54" s="70" t="str">
        <f t="shared" si="4"/>
        <v>Construção e Manutenção de Estações e Redes de Distribuição de Energia Elétrica-R</v>
      </c>
      <c r="E54" s="70"/>
      <c r="F54" s="103">
        <v>0.01</v>
      </c>
      <c r="G54" s="103">
        <v>1.4800000000000001E-2</v>
      </c>
      <c r="H54" s="103">
        <v>1.9699999999999999E-2</v>
      </c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</row>
    <row r="55" spans="1:26" ht="12.75" hidden="1" customHeight="1" x14ac:dyDescent="0.2">
      <c r="A55" s="70"/>
      <c r="B55" s="70" t="str">
        <f t="shared" si="7"/>
        <v>Construção e Manutenção de Estações e Redes de Distribuição de Energia Elétrica</v>
      </c>
      <c r="C55" s="102" t="s">
        <v>191</v>
      </c>
      <c r="D55" s="70" t="str">
        <f t="shared" si="4"/>
        <v>Construção e Manutenção de Estações e Redes de Distribuição de Energia Elétrica-DF</v>
      </c>
      <c r="E55" s="70"/>
      <c r="F55" s="103">
        <v>1.01E-2</v>
      </c>
      <c r="G55" s="103">
        <v>1.0699999999999999E-2</v>
      </c>
      <c r="H55" s="103">
        <v>1.11E-2</v>
      </c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</row>
    <row r="56" spans="1:26" ht="12.75" hidden="1" customHeight="1" x14ac:dyDescent="0.2">
      <c r="A56" s="70"/>
      <c r="B56" s="70" t="str">
        <f t="shared" si="7"/>
        <v>Construção e Manutenção de Estações e Redes de Distribuição de Energia Elétrica</v>
      </c>
      <c r="C56" s="102" t="s">
        <v>193</v>
      </c>
      <c r="D56" s="70" t="str">
        <f t="shared" si="4"/>
        <v>Construção e Manutenção de Estações e Redes de Distribuição de Energia Elétrica-L</v>
      </c>
      <c r="E56" s="70"/>
      <c r="F56" s="103">
        <v>0.08</v>
      </c>
      <c r="G56" s="103">
        <v>8.3099999999999993E-2</v>
      </c>
      <c r="H56" s="103">
        <v>9.5100000000000004E-2</v>
      </c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</row>
    <row r="57" spans="1:26" ht="12.75" hidden="1" customHeight="1" x14ac:dyDescent="0.2">
      <c r="A57" s="70"/>
      <c r="B57" s="70" t="str">
        <f t="shared" si="7"/>
        <v>Construção e Manutenção de Estações e Redes de Distribuição de Energia Elétrica</v>
      </c>
      <c r="C57" s="104" t="s">
        <v>201</v>
      </c>
      <c r="D57" s="70" t="str">
        <f t="shared" si="4"/>
        <v>Construção e Manutenção de Estações e Redes de Distribuição de Energia Elétrica-BDI PAD</v>
      </c>
      <c r="E57" s="70"/>
      <c r="F57" s="103">
        <v>0.24</v>
      </c>
      <c r="G57" s="103">
        <v>0.25840000000000002</v>
      </c>
      <c r="H57" s="103">
        <v>0.27860000000000001</v>
      </c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</row>
    <row r="58" spans="1:26" ht="12.75" hidden="1" customHeight="1" x14ac:dyDescent="0.2">
      <c r="A58" s="70"/>
      <c r="B58" s="70" t="s">
        <v>211</v>
      </c>
      <c r="C58" s="102" t="s">
        <v>184</v>
      </c>
      <c r="D58" s="70" t="str">
        <f t="shared" si="4"/>
        <v>Obras Portuárias, Marítimas e Fluviais-AC</v>
      </c>
      <c r="E58" s="70"/>
      <c r="F58" s="103">
        <v>0.04</v>
      </c>
      <c r="G58" s="103">
        <v>5.5199999999999999E-2</v>
      </c>
      <c r="H58" s="103">
        <v>7.85E-2</v>
      </c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</row>
    <row r="59" spans="1:26" ht="12.75" hidden="1" customHeight="1" x14ac:dyDescent="0.2">
      <c r="A59" s="70"/>
      <c r="B59" s="70" t="str">
        <f t="shared" ref="B59:B63" si="8">B58</f>
        <v>Obras Portuárias, Marítimas e Fluviais</v>
      </c>
      <c r="C59" s="102" t="s">
        <v>187</v>
      </c>
      <c r="D59" s="70" t="str">
        <f t="shared" si="4"/>
        <v>Obras Portuárias, Marítimas e Fluviais-SG</v>
      </c>
      <c r="E59" s="70"/>
      <c r="F59" s="103">
        <v>8.0999999999999996E-3</v>
      </c>
      <c r="G59" s="103">
        <v>1.2200000000000001E-2</v>
      </c>
      <c r="H59" s="103">
        <v>1.9900000000000001E-2</v>
      </c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</row>
    <row r="60" spans="1:26" ht="12.75" hidden="1" customHeight="1" x14ac:dyDescent="0.2">
      <c r="A60" s="70"/>
      <c r="B60" s="70" t="str">
        <f t="shared" si="8"/>
        <v>Obras Portuárias, Marítimas e Fluviais</v>
      </c>
      <c r="C60" s="102" t="s">
        <v>189</v>
      </c>
      <c r="D60" s="70" t="str">
        <f t="shared" si="4"/>
        <v>Obras Portuárias, Marítimas e Fluviais-R</v>
      </c>
      <c r="E60" s="70"/>
      <c r="F60" s="103">
        <v>1.46E-2</v>
      </c>
      <c r="G60" s="103">
        <v>2.3199999999999998E-2</v>
      </c>
      <c r="H60" s="103">
        <v>3.1600000000000003E-2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</row>
    <row r="61" spans="1:26" ht="12.75" hidden="1" customHeight="1" x14ac:dyDescent="0.2">
      <c r="A61" s="70"/>
      <c r="B61" s="70" t="str">
        <f t="shared" si="8"/>
        <v>Obras Portuárias, Marítimas e Fluviais</v>
      </c>
      <c r="C61" s="102" t="s">
        <v>191</v>
      </c>
      <c r="D61" s="70" t="str">
        <f t="shared" si="4"/>
        <v>Obras Portuárias, Marítimas e Fluviais-DF</v>
      </c>
      <c r="E61" s="70"/>
      <c r="F61" s="103">
        <v>9.4000000000000004E-3</v>
      </c>
      <c r="G61" s="103">
        <v>1.0200000000000001E-2</v>
      </c>
      <c r="H61" s="103">
        <v>1.3299999999999999E-2</v>
      </c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</row>
    <row r="62" spans="1:26" ht="12.75" hidden="1" customHeight="1" x14ac:dyDescent="0.2">
      <c r="A62" s="70"/>
      <c r="B62" s="70" t="str">
        <f t="shared" si="8"/>
        <v>Obras Portuárias, Marítimas e Fluviais</v>
      </c>
      <c r="C62" s="102" t="s">
        <v>193</v>
      </c>
      <c r="D62" s="70" t="str">
        <f t="shared" si="4"/>
        <v>Obras Portuárias, Marítimas e Fluviais-L</v>
      </c>
      <c r="E62" s="70"/>
      <c r="F62" s="103">
        <v>7.1400000000000005E-2</v>
      </c>
      <c r="G62" s="103">
        <v>8.4000000000000005E-2</v>
      </c>
      <c r="H62" s="103">
        <v>0.1043</v>
      </c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</row>
    <row r="63" spans="1:26" ht="12.75" hidden="1" customHeight="1" x14ac:dyDescent="0.2">
      <c r="A63" s="70"/>
      <c r="B63" s="70" t="str">
        <f t="shared" si="8"/>
        <v>Obras Portuárias, Marítimas e Fluviais</v>
      </c>
      <c r="C63" s="104" t="s">
        <v>201</v>
      </c>
      <c r="D63" s="70" t="str">
        <f t="shared" si="4"/>
        <v>Obras Portuárias, Marítimas e Fluviais-BDI PAD</v>
      </c>
      <c r="E63" s="70"/>
      <c r="F63" s="103">
        <v>0.22800000000000001</v>
      </c>
      <c r="G63" s="103">
        <v>0.27479999999999999</v>
      </c>
      <c r="H63" s="103">
        <v>0.3095</v>
      </c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</row>
    <row r="64" spans="1:26" ht="12.75" hidden="1" customHeight="1" x14ac:dyDescent="0.2">
      <c r="A64" s="70"/>
      <c r="B64" s="70" t="s">
        <v>212</v>
      </c>
      <c r="C64" s="102" t="s">
        <v>184</v>
      </c>
      <c r="D64" s="70" t="str">
        <f t="shared" si="4"/>
        <v>Fornecimento de Materiais e Equipamentos-AC</v>
      </c>
      <c r="E64" s="70"/>
      <c r="F64" s="103">
        <v>1.4999999999999999E-2</v>
      </c>
      <c r="G64" s="103">
        <v>3.4500000000000003E-2</v>
      </c>
      <c r="H64" s="103">
        <v>4.4900000000000002E-2</v>
      </c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</row>
    <row r="65" spans="1:26" ht="12.75" hidden="1" customHeight="1" x14ac:dyDescent="0.2">
      <c r="A65" s="70"/>
      <c r="B65" s="70" t="str">
        <f t="shared" ref="B65:B69" si="9">B64</f>
        <v>Fornecimento de Materiais e Equipamentos</v>
      </c>
      <c r="C65" s="102" t="s">
        <v>187</v>
      </c>
      <c r="D65" s="70" t="str">
        <f t="shared" si="4"/>
        <v>Fornecimento de Materiais e Equipamentos-SG</v>
      </c>
      <c r="E65" s="70"/>
      <c r="F65" s="103">
        <v>3.0000000000000001E-3</v>
      </c>
      <c r="G65" s="103">
        <v>4.7999999999999996E-3</v>
      </c>
      <c r="H65" s="103">
        <v>8.2000000000000007E-3</v>
      </c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</row>
    <row r="66" spans="1:26" ht="12.75" hidden="1" customHeight="1" x14ac:dyDescent="0.2">
      <c r="A66" s="70"/>
      <c r="B66" s="70" t="str">
        <f t="shared" si="9"/>
        <v>Fornecimento de Materiais e Equipamentos</v>
      </c>
      <c r="C66" s="102" t="s">
        <v>189</v>
      </c>
      <c r="D66" s="70" t="str">
        <f t="shared" si="4"/>
        <v>Fornecimento de Materiais e Equipamentos-R</v>
      </c>
      <c r="E66" s="70"/>
      <c r="F66" s="103">
        <v>5.5999999999999999E-3</v>
      </c>
      <c r="G66" s="103">
        <v>8.5000000000000006E-3</v>
      </c>
      <c r="H66" s="103">
        <v>8.8999999999999999E-3</v>
      </c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</row>
    <row r="67" spans="1:26" ht="12.75" hidden="1" customHeight="1" x14ac:dyDescent="0.2">
      <c r="A67" s="70"/>
      <c r="B67" s="70" t="str">
        <f t="shared" si="9"/>
        <v>Fornecimento de Materiais e Equipamentos</v>
      </c>
      <c r="C67" s="102" t="s">
        <v>191</v>
      </c>
      <c r="D67" s="70" t="str">
        <f t="shared" si="4"/>
        <v>Fornecimento de Materiais e Equipamentos-DF</v>
      </c>
      <c r="E67" s="70"/>
      <c r="F67" s="103">
        <v>8.5000000000000006E-3</v>
      </c>
      <c r="G67" s="103">
        <v>8.5000000000000006E-3</v>
      </c>
      <c r="H67" s="103">
        <v>1.11E-2</v>
      </c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</row>
    <row r="68" spans="1:26" ht="12.75" hidden="1" customHeight="1" x14ac:dyDescent="0.2">
      <c r="A68" s="70"/>
      <c r="B68" s="70" t="str">
        <f t="shared" si="9"/>
        <v>Fornecimento de Materiais e Equipamentos</v>
      </c>
      <c r="C68" s="102" t="s">
        <v>193</v>
      </c>
      <c r="D68" s="70" t="str">
        <f t="shared" si="4"/>
        <v>Fornecimento de Materiais e Equipamentos-L</v>
      </c>
      <c r="E68" s="70"/>
      <c r="F68" s="103">
        <v>3.5000000000000003E-2</v>
      </c>
      <c r="G68" s="103">
        <v>5.11E-2</v>
      </c>
      <c r="H68" s="103">
        <v>6.2199999999999998E-2</v>
      </c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</row>
    <row r="69" spans="1:26" ht="12.75" hidden="1" customHeight="1" x14ac:dyDescent="0.2">
      <c r="A69" s="70"/>
      <c r="B69" s="70" t="str">
        <f t="shared" si="9"/>
        <v>Fornecimento de Materiais e Equipamentos</v>
      </c>
      <c r="C69" s="104" t="s">
        <v>201</v>
      </c>
      <c r="D69" s="70" t="str">
        <f t="shared" si="4"/>
        <v>Fornecimento de Materiais e Equipamentos-BDI PAD</v>
      </c>
      <c r="E69" s="70"/>
      <c r="F69" s="103">
        <v>0.111</v>
      </c>
      <c r="G69" s="103">
        <v>0.14019999999999999</v>
      </c>
      <c r="H69" s="103">
        <v>0.16800000000000001</v>
      </c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</row>
    <row r="70" spans="1:26" ht="12.75" hidden="1" customHeight="1" x14ac:dyDescent="0.2">
      <c r="A70" s="70"/>
      <c r="B70" s="70" t="s">
        <v>213</v>
      </c>
      <c r="C70" s="102" t="s">
        <v>184</v>
      </c>
      <c r="D70" s="70" t="str">
        <f t="shared" si="4"/>
        <v>Estudos e Projetos, Planos e Gerenciamento e outros correlatos-AC</v>
      </c>
      <c r="E70" s="70"/>
      <c r="F70" s="103">
        <v>0</v>
      </c>
      <c r="G70" s="103" t="s">
        <v>185</v>
      </c>
      <c r="H70" s="103" t="s">
        <v>185</v>
      </c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</row>
    <row r="71" spans="1:26" ht="12.75" hidden="1" customHeight="1" x14ac:dyDescent="0.2">
      <c r="A71" s="70"/>
      <c r="B71" s="70" t="str">
        <f t="shared" ref="B71:B75" si="10">B70</f>
        <v>Estudos e Projetos, Planos e Gerenciamento e outros correlatos</v>
      </c>
      <c r="C71" s="102" t="s">
        <v>187</v>
      </c>
      <c r="D71" s="70" t="str">
        <f t="shared" si="4"/>
        <v>Estudos e Projetos, Planos e Gerenciamento e outros correlatos-SG</v>
      </c>
      <c r="E71" s="70"/>
      <c r="F71" s="103">
        <v>0</v>
      </c>
      <c r="G71" s="103" t="s">
        <v>185</v>
      </c>
      <c r="H71" s="103" t="s">
        <v>185</v>
      </c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</row>
    <row r="72" spans="1:26" ht="12.75" hidden="1" customHeight="1" x14ac:dyDescent="0.2">
      <c r="A72" s="70"/>
      <c r="B72" s="70" t="str">
        <f t="shared" si="10"/>
        <v>Estudos e Projetos, Planos e Gerenciamento e outros correlatos</v>
      </c>
      <c r="C72" s="102" t="s">
        <v>189</v>
      </c>
      <c r="D72" s="70" t="str">
        <f t="shared" si="4"/>
        <v>Estudos e Projetos, Planos e Gerenciamento e outros correlatos-R</v>
      </c>
      <c r="E72" s="70"/>
      <c r="F72" s="103">
        <v>0</v>
      </c>
      <c r="G72" s="103" t="s">
        <v>185</v>
      </c>
      <c r="H72" s="103" t="s">
        <v>185</v>
      </c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</row>
    <row r="73" spans="1:26" ht="12.75" hidden="1" customHeight="1" x14ac:dyDescent="0.2">
      <c r="A73" s="70"/>
      <c r="B73" s="70" t="str">
        <f t="shared" si="10"/>
        <v>Estudos e Projetos, Planos e Gerenciamento e outros correlatos</v>
      </c>
      <c r="C73" s="102" t="s">
        <v>191</v>
      </c>
      <c r="D73" s="70" t="str">
        <f t="shared" si="4"/>
        <v>Estudos e Projetos, Planos e Gerenciamento e outros correlatos-DF</v>
      </c>
      <c r="E73" s="70"/>
      <c r="F73" s="103">
        <v>0</v>
      </c>
      <c r="G73" s="103" t="s">
        <v>185</v>
      </c>
      <c r="H73" s="103" t="s">
        <v>185</v>
      </c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</row>
    <row r="74" spans="1:26" ht="12.75" hidden="1" customHeight="1" x14ac:dyDescent="0.2">
      <c r="A74" s="70"/>
      <c r="B74" s="70" t="str">
        <f t="shared" si="10"/>
        <v>Estudos e Projetos, Planos e Gerenciamento e outros correlatos</v>
      </c>
      <c r="C74" s="102" t="s">
        <v>193</v>
      </c>
      <c r="D74" s="70" t="str">
        <f t="shared" si="4"/>
        <v>Estudos e Projetos, Planos e Gerenciamento e outros correlatos-L</v>
      </c>
      <c r="E74" s="70"/>
      <c r="F74" s="103">
        <v>0</v>
      </c>
      <c r="G74" s="103" t="s">
        <v>185</v>
      </c>
      <c r="H74" s="103" t="s">
        <v>185</v>
      </c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</row>
    <row r="75" spans="1:26" ht="12.75" hidden="1" customHeight="1" x14ac:dyDescent="0.2">
      <c r="A75" s="70"/>
      <c r="B75" s="70" t="str">
        <f t="shared" si="10"/>
        <v>Estudos e Projetos, Planos e Gerenciamento e outros correlatos</v>
      </c>
      <c r="C75" s="104" t="s">
        <v>201</v>
      </c>
      <c r="D75" s="70" t="str">
        <f t="shared" si="4"/>
        <v>Estudos e Projetos, Planos e Gerenciamento e outros correlatos-BDI PAD</v>
      </c>
      <c r="E75" s="70"/>
      <c r="F75" s="103">
        <v>0.2</v>
      </c>
      <c r="G75" s="103">
        <v>0.25</v>
      </c>
      <c r="H75" s="103">
        <v>0.3</v>
      </c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</row>
    <row r="76" spans="1:26" ht="12.75" hidden="1" customHeight="1" x14ac:dyDescent="0.2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</row>
    <row r="77" spans="1:26" ht="12.75" hidden="1" customHeight="1" x14ac:dyDescent="0.2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</row>
    <row r="78" spans="1:26" ht="12.75" hidden="1" customHeight="1" x14ac:dyDescent="0.2">
      <c r="A78" s="70"/>
      <c r="B78" s="70" t="s">
        <v>208</v>
      </c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</row>
    <row r="79" spans="1:26" ht="12.75" hidden="1" customHeight="1" x14ac:dyDescent="0.2">
      <c r="A79" s="70"/>
      <c r="B79" s="70" t="s">
        <v>209</v>
      </c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</row>
    <row r="80" spans="1:26" ht="12.75" hidden="1" customHeight="1" x14ac:dyDescent="0.2">
      <c r="A80" s="70"/>
      <c r="B80" s="70" t="s">
        <v>210</v>
      </c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</row>
    <row r="81" spans="1:26" ht="12.75" hidden="1" customHeight="1" x14ac:dyDescent="0.2">
      <c r="A81" s="70"/>
      <c r="B81" s="70" t="s">
        <v>173</v>
      </c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</row>
    <row r="82" spans="1:26" ht="12.75" hidden="1" customHeight="1" x14ac:dyDescent="0.2">
      <c r="A82" s="70"/>
      <c r="B82" s="70" t="s">
        <v>211</v>
      </c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</row>
    <row r="83" spans="1:26" ht="12.75" hidden="1" customHeight="1" x14ac:dyDescent="0.2">
      <c r="A83" s="70"/>
      <c r="B83" s="70" t="s">
        <v>212</v>
      </c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</row>
    <row r="84" spans="1:26" ht="12.75" hidden="1" customHeight="1" x14ac:dyDescent="0.2">
      <c r="A84" s="70"/>
      <c r="B84" s="70" t="s">
        <v>213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</row>
    <row r="85" spans="1:26" ht="12.75" customHeight="1" x14ac:dyDescent="0.2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</row>
    <row r="86" spans="1:26" ht="12.75" customHeight="1" x14ac:dyDescent="0.2">
      <c r="A86" s="70"/>
      <c r="B86" s="70"/>
      <c r="C86" s="70"/>
      <c r="D86" s="175" t="s">
        <v>152</v>
      </c>
      <c r="E86" s="129"/>
      <c r="F86" s="129"/>
      <c r="G86" s="129"/>
      <c r="H86" s="129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</row>
    <row r="87" spans="1:26" ht="12.75" customHeight="1" x14ac:dyDescent="0.2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</row>
    <row r="88" spans="1:26" ht="12.75" customHeight="1" x14ac:dyDescent="0.2">
      <c r="A88" s="70"/>
      <c r="B88" s="70"/>
      <c r="C88" s="70"/>
      <c r="D88" s="105"/>
      <c r="E88" s="105"/>
      <c r="F88" s="105"/>
      <c r="G88" s="105"/>
      <c r="H88" s="105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</row>
    <row r="89" spans="1:26" ht="12.75" customHeight="1" x14ac:dyDescent="0.2">
      <c r="A89" s="70"/>
      <c r="B89" s="70"/>
      <c r="C89" s="70"/>
      <c r="D89" s="105"/>
      <c r="E89" s="105"/>
      <c r="F89" s="105"/>
      <c r="G89" s="105"/>
      <c r="H89" s="105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</row>
    <row r="90" spans="1:26" ht="12.75" customHeight="1" x14ac:dyDescent="0.2">
      <c r="A90" s="70"/>
      <c r="B90" s="70"/>
      <c r="C90" s="70"/>
      <c r="D90" s="105"/>
      <c r="E90" s="105"/>
      <c r="F90" s="105"/>
      <c r="G90" s="105"/>
      <c r="H90" s="105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</row>
    <row r="91" spans="1:26" ht="12.75" customHeight="1" x14ac:dyDescent="0.2">
      <c r="A91" s="141" t="s">
        <v>163</v>
      </c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45"/>
      <c r="M91" s="45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</row>
    <row r="92" spans="1:26" ht="12.75" customHeight="1" x14ac:dyDescent="0.2">
      <c r="A92" s="142" t="s">
        <v>153</v>
      </c>
      <c r="B92" s="129"/>
      <c r="C92" s="129"/>
      <c r="D92" s="129"/>
      <c r="E92" s="129"/>
      <c r="F92" s="129"/>
      <c r="G92" s="129"/>
      <c r="H92" s="129"/>
      <c r="I92" s="129"/>
      <c r="J92" s="129"/>
      <c r="K92" s="129"/>
      <c r="L92" s="46"/>
      <c r="M92" s="46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</row>
    <row r="93" spans="1:26" ht="12.75" customHeight="1" x14ac:dyDescent="0.2">
      <c r="A93" s="141" t="s">
        <v>154</v>
      </c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45"/>
      <c r="M93" s="45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</row>
    <row r="94" spans="1:26" ht="12.75" customHeight="1" x14ac:dyDescent="0.2">
      <c r="A94" s="128" t="s">
        <v>155</v>
      </c>
      <c r="B94" s="129"/>
      <c r="C94" s="129"/>
      <c r="D94" s="129"/>
      <c r="E94" s="129"/>
      <c r="F94" s="129"/>
      <c r="G94" s="129"/>
      <c r="H94" s="129"/>
      <c r="I94" s="129"/>
      <c r="J94" s="129"/>
      <c r="K94" s="129"/>
      <c r="L94" s="48"/>
      <c r="M94" s="48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</row>
    <row r="95" spans="1:26" ht="12.75" customHeight="1" x14ac:dyDescent="0.2">
      <c r="A95" s="70"/>
      <c r="B95" s="159"/>
      <c r="C95" s="129"/>
      <c r="D95" s="129"/>
      <c r="E95" s="129"/>
      <c r="F95" s="129"/>
      <c r="G95" s="129"/>
      <c r="H95" s="129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</row>
    <row r="96" spans="1:26" ht="12.75" customHeight="1" x14ac:dyDescent="0.2">
      <c r="A96" s="70"/>
      <c r="B96" s="159"/>
      <c r="C96" s="129"/>
      <c r="D96" s="129"/>
      <c r="E96" s="129"/>
      <c r="F96" s="129"/>
      <c r="G96" s="129"/>
      <c r="H96" s="129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</row>
    <row r="97" spans="1:26" ht="12.75" customHeight="1" x14ac:dyDescent="0.2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</row>
    <row r="98" spans="1:26" ht="12.75" customHeight="1" x14ac:dyDescent="0.2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</row>
    <row r="99" spans="1:26" ht="12.75" customHeight="1" x14ac:dyDescent="0.2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</row>
    <row r="100" spans="1:26" ht="12.75" customHeight="1" x14ac:dyDescent="0.2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</row>
    <row r="101" spans="1:26" ht="12.75" customHeight="1" x14ac:dyDescent="0.2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</row>
    <row r="102" spans="1:26" ht="12.75" customHeight="1" x14ac:dyDescent="0.2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</row>
    <row r="103" spans="1:26" ht="12.75" customHeight="1" x14ac:dyDescent="0.2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</row>
    <row r="104" spans="1:26" ht="12.75" customHeight="1" x14ac:dyDescent="0.2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</row>
    <row r="105" spans="1:26" ht="12.75" customHeight="1" x14ac:dyDescent="0.2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</row>
    <row r="106" spans="1:26" ht="12.75" customHeight="1" x14ac:dyDescent="0.2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</row>
    <row r="107" spans="1:26" ht="12.75" customHeight="1" x14ac:dyDescent="0.2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</row>
    <row r="108" spans="1:26" ht="12.75" customHeight="1" x14ac:dyDescent="0.2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</row>
    <row r="109" spans="1:26" ht="12.75" customHeight="1" x14ac:dyDescent="0.2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</row>
    <row r="110" spans="1:26" ht="12.75" customHeight="1" x14ac:dyDescent="0.2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</row>
    <row r="111" spans="1:26" ht="12.75" customHeight="1" x14ac:dyDescent="0.2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</row>
    <row r="112" spans="1:26" ht="12.75" customHeight="1" x14ac:dyDescent="0.2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</row>
    <row r="113" spans="1:26" ht="12.75" customHeight="1" x14ac:dyDescent="0.2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</row>
    <row r="114" spans="1:26" ht="12.75" customHeight="1" x14ac:dyDescent="0.2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</row>
    <row r="115" spans="1:26" ht="12.75" customHeight="1" x14ac:dyDescent="0.2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</row>
    <row r="116" spans="1:26" ht="12.75" customHeight="1" x14ac:dyDescent="0.2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</row>
    <row r="117" spans="1:26" ht="12.75" customHeight="1" x14ac:dyDescent="0.2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</row>
    <row r="118" spans="1:26" ht="12.75" customHeight="1" x14ac:dyDescent="0.2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</row>
    <row r="119" spans="1:26" ht="12.75" customHeight="1" x14ac:dyDescent="0.2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</row>
    <row r="120" spans="1:26" ht="12.75" customHeight="1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</row>
    <row r="121" spans="1:26" ht="12.75" customHeight="1" x14ac:dyDescent="0.2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</row>
    <row r="122" spans="1:26" ht="12.75" customHeight="1" x14ac:dyDescent="0.2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</row>
    <row r="123" spans="1:26" ht="12.75" customHeight="1" x14ac:dyDescent="0.2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</row>
    <row r="124" spans="1:26" ht="12.75" customHeight="1" x14ac:dyDescent="0.2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</row>
    <row r="125" spans="1:26" ht="12.75" customHeight="1" x14ac:dyDescent="0.2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</row>
    <row r="126" spans="1:26" ht="12.75" customHeight="1" x14ac:dyDescent="0.2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</row>
    <row r="127" spans="1:26" ht="12.75" customHeight="1" x14ac:dyDescent="0.2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</row>
    <row r="128" spans="1:26" ht="12.75" customHeight="1" x14ac:dyDescent="0.2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</row>
    <row r="129" spans="1:26" ht="12.75" customHeight="1" x14ac:dyDescent="0.2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</row>
    <row r="130" spans="1:26" ht="12.75" customHeight="1" x14ac:dyDescent="0.2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</row>
    <row r="131" spans="1:26" ht="12.75" customHeight="1" x14ac:dyDescent="0.2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</row>
    <row r="132" spans="1:26" ht="12.75" customHeight="1" x14ac:dyDescent="0.2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</row>
    <row r="133" spans="1:26" ht="12.75" customHeight="1" x14ac:dyDescent="0.2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</row>
    <row r="134" spans="1:26" ht="12.75" customHeight="1" x14ac:dyDescent="0.2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</row>
    <row r="135" spans="1:26" ht="12.75" customHeight="1" x14ac:dyDescent="0.2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</row>
    <row r="136" spans="1:26" ht="12.75" customHeight="1" x14ac:dyDescent="0.2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</row>
    <row r="137" spans="1:26" ht="12.75" customHeight="1" x14ac:dyDescent="0.2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</row>
    <row r="138" spans="1:26" ht="12.75" customHeight="1" x14ac:dyDescent="0.2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</row>
    <row r="139" spans="1:26" ht="12.75" customHeight="1" x14ac:dyDescent="0.2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</row>
    <row r="140" spans="1:26" ht="12.75" customHeight="1" x14ac:dyDescent="0.2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</row>
    <row r="141" spans="1:26" ht="12.75" customHeight="1" x14ac:dyDescent="0.2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</row>
    <row r="142" spans="1:26" ht="12.75" customHeight="1" x14ac:dyDescent="0.2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</row>
    <row r="143" spans="1:26" ht="12.75" customHeight="1" x14ac:dyDescent="0.2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</row>
    <row r="144" spans="1:26" ht="12.75" customHeight="1" x14ac:dyDescent="0.2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</row>
    <row r="145" spans="1:26" ht="12.75" customHeight="1" x14ac:dyDescent="0.2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</row>
    <row r="146" spans="1:26" ht="12.75" customHeight="1" x14ac:dyDescent="0.2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</row>
    <row r="147" spans="1:26" ht="12.75" customHeight="1" x14ac:dyDescent="0.2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</row>
    <row r="148" spans="1:26" ht="12.75" customHeight="1" x14ac:dyDescent="0.2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</row>
    <row r="149" spans="1:26" ht="12.75" customHeight="1" x14ac:dyDescent="0.2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</row>
    <row r="150" spans="1:26" ht="12.75" customHeight="1" x14ac:dyDescent="0.2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</row>
    <row r="151" spans="1:26" ht="12.75" customHeight="1" x14ac:dyDescent="0.2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</row>
    <row r="152" spans="1:26" ht="12.75" customHeight="1" x14ac:dyDescent="0.2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</row>
    <row r="153" spans="1:26" ht="12.75" customHeight="1" x14ac:dyDescent="0.2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</row>
    <row r="154" spans="1:26" ht="12.75" customHeight="1" x14ac:dyDescent="0.2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</row>
    <row r="155" spans="1:26" ht="12.75" customHeight="1" x14ac:dyDescent="0.2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</row>
    <row r="156" spans="1:26" ht="12.75" customHeight="1" x14ac:dyDescent="0.2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</row>
    <row r="157" spans="1:26" ht="12.75" customHeight="1" x14ac:dyDescent="0.2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</row>
    <row r="158" spans="1:26" ht="12.75" customHeight="1" x14ac:dyDescent="0.2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</row>
    <row r="159" spans="1:26" ht="12.75" customHeight="1" x14ac:dyDescent="0.2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</row>
    <row r="160" spans="1:26" ht="12.75" customHeight="1" x14ac:dyDescent="0.2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</row>
    <row r="161" spans="1:26" ht="12.75" customHeight="1" x14ac:dyDescent="0.2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</row>
    <row r="162" spans="1:26" ht="12.75" customHeight="1" x14ac:dyDescent="0.2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</row>
    <row r="163" spans="1:26" ht="12.75" customHeight="1" x14ac:dyDescent="0.2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</row>
    <row r="164" spans="1:26" ht="12.75" customHeight="1" x14ac:dyDescent="0.2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</row>
    <row r="165" spans="1:26" ht="12.75" customHeight="1" x14ac:dyDescent="0.2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</row>
    <row r="166" spans="1:26" ht="12.75" customHeight="1" x14ac:dyDescent="0.2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</row>
    <row r="167" spans="1:26" ht="12.75" customHeight="1" x14ac:dyDescent="0.2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</row>
    <row r="168" spans="1:26" ht="12.75" customHeight="1" x14ac:dyDescent="0.2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</row>
    <row r="169" spans="1:26" ht="12.75" customHeight="1" x14ac:dyDescent="0.2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</row>
    <row r="170" spans="1:26" ht="12.75" customHeight="1" x14ac:dyDescent="0.2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</row>
    <row r="171" spans="1:26" ht="12.75" customHeight="1" x14ac:dyDescent="0.2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</row>
    <row r="172" spans="1:26" ht="12.75" customHeight="1" x14ac:dyDescent="0.2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</row>
    <row r="173" spans="1:26" ht="12.75" customHeight="1" x14ac:dyDescent="0.2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</row>
    <row r="174" spans="1:26" ht="12.75" customHeight="1" x14ac:dyDescent="0.2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</row>
    <row r="175" spans="1:26" ht="12.75" customHeight="1" x14ac:dyDescent="0.2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</row>
    <row r="176" spans="1:26" ht="12.75" customHeight="1" x14ac:dyDescent="0.2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</row>
    <row r="177" spans="1:26" ht="12.75" customHeight="1" x14ac:dyDescent="0.2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</row>
    <row r="178" spans="1:26" ht="12.75" customHeight="1" x14ac:dyDescent="0.2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</row>
    <row r="179" spans="1:26" ht="12.75" customHeight="1" x14ac:dyDescent="0.2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</row>
    <row r="180" spans="1:26" ht="12.75" customHeight="1" x14ac:dyDescent="0.2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</row>
    <row r="181" spans="1:26" ht="12.75" customHeight="1" x14ac:dyDescent="0.2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</row>
    <row r="182" spans="1:26" ht="12.75" customHeight="1" x14ac:dyDescent="0.2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</row>
    <row r="183" spans="1:26" ht="12.75" customHeight="1" x14ac:dyDescent="0.2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</row>
    <row r="184" spans="1:26" ht="12.75" customHeight="1" x14ac:dyDescent="0.2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</row>
    <row r="185" spans="1:26" ht="12.75" customHeight="1" x14ac:dyDescent="0.2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</row>
    <row r="186" spans="1:26" ht="12.75" customHeight="1" x14ac:dyDescent="0.2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</row>
    <row r="187" spans="1:26" ht="12.75" customHeight="1" x14ac:dyDescent="0.2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</row>
    <row r="188" spans="1:26" ht="12.75" customHeight="1" x14ac:dyDescent="0.2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</row>
    <row r="189" spans="1:26" ht="12.75" customHeight="1" x14ac:dyDescent="0.2">
      <c r="A189" s="70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</row>
    <row r="190" spans="1:26" ht="12.75" customHeight="1" x14ac:dyDescent="0.2">
      <c r="A190" s="70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</row>
    <row r="191" spans="1:26" ht="12.75" customHeight="1" x14ac:dyDescent="0.2">
      <c r="A191" s="7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</row>
    <row r="192" spans="1:26" ht="12.75" customHeight="1" x14ac:dyDescent="0.2">
      <c r="A192" s="70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</row>
    <row r="193" spans="1:26" ht="12.75" customHeight="1" x14ac:dyDescent="0.2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</row>
    <row r="194" spans="1:26" ht="12.75" customHeight="1" x14ac:dyDescent="0.2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</row>
    <row r="195" spans="1:26" ht="12.75" customHeight="1" x14ac:dyDescent="0.2">
      <c r="A195" s="70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</row>
    <row r="196" spans="1:26" ht="12.75" customHeight="1" x14ac:dyDescent="0.2">
      <c r="A196" s="70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</row>
    <row r="197" spans="1:26" ht="12.75" customHeight="1" x14ac:dyDescent="0.2">
      <c r="A197" s="70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</row>
    <row r="198" spans="1:26" ht="12.75" customHeight="1" x14ac:dyDescent="0.2">
      <c r="A198" s="70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</row>
    <row r="199" spans="1:26" ht="12.75" customHeight="1" x14ac:dyDescent="0.2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</row>
    <row r="200" spans="1:26" ht="12.75" customHeight="1" x14ac:dyDescent="0.2">
      <c r="A200" s="70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</row>
    <row r="201" spans="1:26" ht="12.75" customHeight="1" x14ac:dyDescent="0.2">
      <c r="A201" s="70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</row>
    <row r="202" spans="1:26" ht="12.75" customHeight="1" x14ac:dyDescent="0.2">
      <c r="A202" s="70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</row>
    <row r="203" spans="1:26" ht="12.75" customHeight="1" x14ac:dyDescent="0.2">
      <c r="A203" s="70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</row>
    <row r="204" spans="1:26" ht="12.75" customHeight="1" x14ac:dyDescent="0.2">
      <c r="A204" s="70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</row>
    <row r="205" spans="1:26" ht="12.75" customHeight="1" x14ac:dyDescent="0.2">
      <c r="A205" s="70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</row>
    <row r="206" spans="1:26" ht="12.75" customHeight="1" x14ac:dyDescent="0.2">
      <c r="A206" s="70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</row>
    <row r="207" spans="1:26" ht="12.75" customHeight="1" x14ac:dyDescent="0.2">
      <c r="A207" s="70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</row>
    <row r="208" spans="1:26" ht="12.75" customHeight="1" x14ac:dyDescent="0.2">
      <c r="A208" s="70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</row>
    <row r="209" spans="1:26" ht="12.75" customHeight="1" x14ac:dyDescent="0.2">
      <c r="A209" s="70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</row>
    <row r="210" spans="1:26" ht="12.75" customHeight="1" x14ac:dyDescent="0.2">
      <c r="A210" s="70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</row>
    <row r="211" spans="1:26" ht="12.75" customHeight="1" x14ac:dyDescent="0.2">
      <c r="A211" s="70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</row>
    <row r="212" spans="1:26" ht="12.75" customHeight="1" x14ac:dyDescent="0.2">
      <c r="A212" s="70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</row>
    <row r="213" spans="1:26" ht="12.75" customHeight="1" x14ac:dyDescent="0.2">
      <c r="A213" s="70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</row>
    <row r="214" spans="1:26" ht="12.75" customHeight="1" x14ac:dyDescent="0.2">
      <c r="A214" s="70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</row>
    <row r="215" spans="1:26" ht="12.75" customHeight="1" x14ac:dyDescent="0.2">
      <c r="A215" s="70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</row>
    <row r="216" spans="1:26" ht="12.75" customHeight="1" x14ac:dyDescent="0.2">
      <c r="A216" s="70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</row>
    <row r="217" spans="1:26" ht="12.75" customHeight="1" x14ac:dyDescent="0.2">
      <c r="A217" s="70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</row>
    <row r="218" spans="1:26" ht="12.75" customHeight="1" x14ac:dyDescent="0.2">
      <c r="A218" s="70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</row>
    <row r="219" spans="1:26" ht="12.75" customHeight="1" x14ac:dyDescent="0.2">
      <c r="A219" s="70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</row>
    <row r="220" spans="1:26" ht="12.75" customHeight="1" x14ac:dyDescent="0.2">
      <c r="A220" s="70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</row>
    <row r="221" spans="1:26" ht="12.75" customHeight="1" x14ac:dyDescent="0.2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</row>
    <row r="222" spans="1:26" ht="12.75" customHeight="1" x14ac:dyDescent="0.2">
      <c r="A222" s="70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</row>
    <row r="223" spans="1:26" ht="12.75" customHeight="1" x14ac:dyDescent="0.2">
      <c r="A223" s="70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</row>
    <row r="224" spans="1:26" ht="12.75" customHeight="1" x14ac:dyDescent="0.2">
      <c r="A224" s="70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</row>
    <row r="225" spans="1:26" ht="12.75" customHeight="1" x14ac:dyDescent="0.2">
      <c r="A225" s="70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</row>
    <row r="226" spans="1:26" ht="12.75" customHeight="1" x14ac:dyDescent="0.2">
      <c r="A226" s="70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</row>
    <row r="227" spans="1:26" ht="12.75" customHeight="1" x14ac:dyDescent="0.2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</row>
    <row r="228" spans="1:26" ht="12.75" customHeight="1" x14ac:dyDescent="0.2">
      <c r="A228" s="70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</row>
    <row r="229" spans="1:26" ht="12.75" customHeight="1" x14ac:dyDescent="0.2">
      <c r="A229" s="70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</row>
    <row r="230" spans="1:26" ht="12.75" customHeight="1" x14ac:dyDescent="0.2">
      <c r="A230" s="70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</row>
    <row r="231" spans="1:26" ht="12.75" customHeight="1" x14ac:dyDescent="0.2">
      <c r="A231" s="70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</row>
    <row r="232" spans="1:26" ht="12.75" customHeight="1" x14ac:dyDescent="0.2">
      <c r="A232" s="70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</row>
    <row r="233" spans="1:26" ht="12.75" customHeight="1" x14ac:dyDescent="0.2">
      <c r="A233" s="70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</row>
    <row r="234" spans="1:26" ht="12.75" customHeight="1" x14ac:dyDescent="0.2">
      <c r="A234" s="70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</row>
    <row r="235" spans="1:26" ht="12.75" customHeight="1" x14ac:dyDescent="0.2">
      <c r="A235" s="70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</row>
    <row r="236" spans="1:26" ht="12.75" customHeight="1" x14ac:dyDescent="0.2">
      <c r="A236" s="70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</row>
    <row r="237" spans="1:26" ht="12.75" customHeight="1" x14ac:dyDescent="0.2">
      <c r="A237" s="70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</row>
    <row r="238" spans="1:26" ht="12.75" customHeight="1" x14ac:dyDescent="0.2">
      <c r="A238" s="70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</row>
    <row r="239" spans="1:26" ht="12.75" customHeight="1" x14ac:dyDescent="0.2">
      <c r="A239" s="70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</row>
    <row r="240" spans="1:26" ht="12.75" customHeight="1" x14ac:dyDescent="0.2">
      <c r="A240" s="70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</row>
    <row r="241" spans="1:26" ht="12.75" customHeight="1" x14ac:dyDescent="0.2">
      <c r="A241" s="70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</row>
    <row r="242" spans="1:26" ht="12.75" customHeight="1" x14ac:dyDescent="0.2">
      <c r="A242" s="70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</row>
    <row r="243" spans="1:26" ht="12.75" customHeight="1" x14ac:dyDescent="0.2">
      <c r="A243" s="70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</row>
    <row r="244" spans="1:26" ht="12.75" customHeight="1" x14ac:dyDescent="0.2">
      <c r="A244" s="70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</row>
    <row r="245" spans="1:26" ht="12.75" customHeight="1" x14ac:dyDescent="0.2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</row>
    <row r="246" spans="1:26" ht="12.75" customHeight="1" x14ac:dyDescent="0.2">
      <c r="A246" s="70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</row>
    <row r="247" spans="1:26" ht="12.75" customHeight="1" x14ac:dyDescent="0.2">
      <c r="A247" s="70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</row>
    <row r="248" spans="1:26" ht="12.75" customHeight="1" x14ac:dyDescent="0.2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</row>
    <row r="249" spans="1:26" ht="12.75" customHeight="1" x14ac:dyDescent="0.2">
      <c r="A249" s="70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</row>
    <row r="250" spans="1:26" ht="12.75" customHeight="1" x14ac:dyDescent="0.2">
      <c r="A250" s="70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</row>
    <row r="251" spans="1:26" ht="12.75" customHeight="1" x14ac:dyDescent="0.2">
      <c r="A251" s="70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</row>
    <row r="252" spans="1:26" ht="12.75" customHeight="1" x14ac:dyDescent="0.2">
      <c r="A252" s="70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</row>
    <row r="253" spans="1:26" ht="12.75" customHeight="1" x14ac:dyDescent="0.2">
      <c r="A253" s="70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</row>
    <row r="254" spans="1:26" ht="12.75" customHeight="1" x14ac:dyDescent="0.2">
      <c r="A254" s="70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</row>
    <row r="255" spans="1:26" ht="12.75" customHeight="1" x14ac:dyDescent="0.2">
      <c r="A255" s="70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</row>
    <row r="256" spans="1:26" ht="12.75" customHeight="1" x14ac:dyDescent="0.2">
      <c r="A256" s="70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</row>
    <row r="257" spans="1:26" ht="12.75" customHeight="1" x14ac:dyDescent="0.2">
      <c r="A257" s="70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</row>
    <row r="258" spans="1:26" ht="12.75" customHeight="1" x14ac:dyDescent="0.2">
      <c r="A258" s="70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</row>
    <row r="259" spans="1:26" ht="12.75" customHeight="1" x14ac:dyDescent="0.2">
      <c r="A259" s="70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</row>
    <row r="260" spans="1:26" ht="12.75" customHeight="1" x14ac:dyDescent="0.2">
      <c r="A260" s="70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</row>
    <row r="261" spans="1:26" ht="12.75" customHeight="1" x14ac:dyDescent="0.2">
      <c r="A261" s="70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</row>
    <row r="262" spans="1:26" ht="12.75" customHeight="1" x14ac:dyDescent="0.2">
      <c r="A262" s="70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</row>
    <row r="263" spans="1:26" ht="12.75" customHeight="1" x14ac:dyDescent="0.2">
      <c r="A263" s="70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</row>
    <row r="264" spans="1:26" ht="12.75" customHeight="1" x14ac:dyDescent="0.2">
      <c r="A264" s="70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</row>
    <row r="265" spans="1:26" ht="12.75" customHeight="1" x14ac:dyDescent="0.2">
      <c r="A265" s="70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</row>
    <row r="266" spans="1:26" ht="12.75" customHeight="1" x14ac:dyDescent="0.2">
      <c r="A266" s="70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</row>
    <row r="267" spans="1:26" ht="12.75" customHeight="1" x14ac:dyDescent="0.2">
      <c r="A267" s="70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</row>
    <row r="268" spans="1:26" ht="12.75" customHeight="1" x14ac:dyDescent="0.2">
      <c r="A268" s="70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</row>
    <row r="269" spans="1:26" ht="12.75" customHeight="1" x14ac:dyDescent="0.2">
      <c r="A269" s="70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</row>
    <row r="270" spans="1:26" ht="12.75" customHeight="1" x14ac:dyDescent="0.2">
      <c r="A270" s="70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</row>
    <row r="271" spans="1:26" ht="12.75" customHeight="1" x14ac:dyDescent="0.2">
      <c r="A271" s="70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</row>
    <row r="272" spans="1:26" ht="12.75" customHeight="1" x14ac:dyDescent="0.2">
      <c r="A272" s="70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</row>
    <row r="273" spans="1:26" ht="12.75" customHeight="1" x14ac:dyDescent="0.2">
      <c r="A273" s="70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</row>
    <row r="274" spans="1:26" ht="12.75" customHeight="1" x14ac:dyDescent="0.2">
      <c r="A274" s="70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</row>
    <row r="275" spans="1:26" ht="12.75" customHeight="1" x14ac:dyDescent="0.2">
      <c r="A275" s="70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</row>
    <row r="276" spans="1:26" ht="12.75" customHeight="1" x14ac:dyDescent="0.2">
      <c r="A276" s="70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</row>
    <row r="277" spans="1:26" ht="12.75" customHeight="1" x14ac:dyDescent="0.2">
      <c r="A277" s="70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</row>
    <row r="278" spans="1:26" ht="12.75" customHeight="1" x14ac:dyDescent="0.2">
      <c r="A278" s="70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</row>
    <row r="279" spans="1:26" ht="12.75" customHeight="1" x14ac:dyDescent="0.2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</row>
    <row r="280" spans="1:26" ht="12.75" customHeight="1" x14ac:dyDescent="0.2">
      <c r="A280" s="70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</row>
    <row r="281" spans="1:26" ht="12.75" customHeight="1" x14ac:dyDescent="0.2">
      <c r="A281" s="70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</row>
    <row r="282" spans="1:26" ht="12.75" customHeight="1" x14ac:dyDescent="0.2">
      <c r="A282" s="70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</row>
    <row r="283" spans="1:26" ht="12.75" customHeight="1" x14ac:dyDescent="0.2">
      <c r="A283" s="70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</row>
    <row r="284" spans="1:26" ht="12.75" customHeight="1" x14ac:dyDescent="0.2">
      <c r="A284" s="70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</row>
    <row r="285" spans="1:26" ht="12.75" customHeight="1" x14ac:dyDescent="0.2">
      <c r="A285" s="70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</row>
    <row r="286" spans="1:26" ht="12.75" customHeight="1" x14ac:dyDescent="0.2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</row>
    <row r="287" spans="1:26" ht="12.75" customHeight="1" x14ac:dyDescent="0.2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</row>
    <row r="288" spans="1:26" ht="12.75" customHeight="1" x14ac:dyDescent="0.2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</row>
    <row r="289" spans="1:26" ht="12.75" customHeight="1" x14ac:dyDescent="0.2">
      <c r="A289" s="70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</row>
    <row r="290" spans="1:26" ht="12.75" customHeight="1" x14ac:dyDescent="0.2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</row>
    <row r="291" spans="1:26" ht="12.75" customHeight="1" x14ac:dyDescent="0.2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</row>
    <row r="292" spans="1:26" ht="12.75" customHeight="1" x14ac:dyDescent="0.2">
      <c r="A292" s="70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</row>
    <row r="293" spans="1:26" ht="12.75" customHeight="1" x14ac:dyDescent="0.2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</row>
    <row r="294" spans="1:26" ht="12.75" customHeight="1" x14ac:dyDescent="0.2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</row>
    <row r="295" spans="1:26" ht="12.75" customHeight="1" x14ac:dyDescent="0.2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</row>
    <row r="296" spans="1:26" ht="12.75" customHeight="1" x14ac:dyDescent="0.2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</row>
    <row r="297" spans="1:26" ht="12.75" customHeight="1" x14ac:dyDescent="0.2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</row>
    <row r="298" spans="1:26" ht="12.75" customHeight="1" x14ac:dyDescent="0.2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</row>
    <row r="299" spans="1:26" ht="12.75" customHeight="1" x14ac:dyDescent="0.2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</row>
    <row r="300" spans="1:26" ht="12.75" customHeight="1" x14ac:dyDescent="0.2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</row>
    <row r="301" spans="1:26" ht="12.75" customHeight="1" x14ac:dyDescent="0.2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</row>
    <row r="302" spans="1:26" ht="12.75" customHeight="1" x14ac:dyDescent="0.2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</row>
    <row r="303" spans="1:26" ht="12.75" customHeight="1" x14ac:dyDescent="0.2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</row>
    <row r="304" spans="1:26" ht="12.75" customHeight="1" x14ac:dyDescent="0.2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</row>
    <row r="305" spans="1:26" ht="12.75" customHeight="1" x14ac:dyDescent="0.2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</row>
    <row r="306" spans="1:26" ht="12.75" customHeight="1" x14ac:dyDescent="0.2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</row>
    <row r="307" spans="1:26" ht="12.75" customHeight="1" x14ac:dyDescent="0.2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</row>
    <row r="308" spans="1:26" ht="12.75" customHeight="1" x14ac:dyDescent="0.2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</row>
    <row r="309" spans="1:26" ht="12.75" customHeight="1" x14ac:dyDescent="0.2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</row>
    <row r="310" spans="1:26" ht="12.75" customHeight="1" x14ac:dyDescent="0.2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</row>
    <row r="311" spans="1:26" ht="12.75" customHeight="1" x14ac:dyDescent="0.2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</row>
    <row r="312" spans="1:26" ht="12.75" customHeight="1" x14ac:dyDescent="0.2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</row>
    <row r="313" spans="1:26" ht="12.75" customHeight="1" x14ac:dyDescent="0.2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</row>
    <row r="314" spans="1:26" ht="12.75" customHeight="1" x14ac:dyDescent="0.2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</row>
    <row r="315" spans="1:26" ht="12.75" customHeight="1" x14ac:dyDescent="0.2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</row>
    <row r="316" spans="1:26" ht="12.75" customHeight="1" x14ac:dyDescent="0.2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</row>
    <row r="317" spans="1:26" ht="12.75" customHeight="1" x14ac:dyDescent="0.2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</row>
    <row r="318" spans="1:26" ht="12.75" customHeight="1" x14ac:dyDescent="0.2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</row>
    <row r="319" spans="1:26" ht="12.75" customHeight="1" x14ac:dyDescent="0.2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</row>
    <row r="320" spans="1:26" ht="12.75" customHeight="1" x14ac:dyDescent="0.2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</row>
    <row r="321" spans="1:26" ht="12.75" customHeight="1" x14ac:dyDescent="0.2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</row>
    <row r="322" spans="1:26" ht="12.75" customHeight="1" x14ac:dyDescent="0.2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</row>
    <row r="323" spans="1:26" ht="12.75" customHeight="1" x14ac:dyDescent="0.2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</row>
    <row r="324" spans="1:26" ht="12.75" customHeight="1" x14ac:dyDescent="0.2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</row>
    <row r="325" spans="1:26" ht="12.75" customHeight="1" x14ac:dyDescent="0.2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</row>
    <row r="326" spans="1:26" ht="12.75" customHeight="1" x14ac:dyDescent="0.2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</row>
    <row r="327" spans="1:26" ht="12.75" customHeight="1" x14ac:dyDescent="0.2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</row>
    <row r="328" spans="1:26" ht="12.75" customHeight="1" x14ac:dyDescent="0.2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</row>
    <row r="329" spans="1:26" ht="12.75" customHeight="1" x14ac:dyDescent="0.2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</row>
    <row r="330" spans="1:26" ht="12.75" customHeight="1" x14ac:dyDescent="0.2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</row>
    <row r="331" spans="1:26" ht="12.75" customHeight="1" x14ac:dyDescent="0.2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</row>
    <row r="332" spans="1:26" ht="12.75" customHeight="1" x14ac:dyDescent="0.2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</row>
    <row r="333" spans="1:26" ht="12.75" customHeight="1" x14ac:dyDescent="0.2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</row>
    <row r="334" spans="1:26" ht="12.75" customHeight="1" x14ac:dyDescent="0.2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</row>
    <row r="335" spans="1:26" ht="12.75" customHeight="1" x14ac:dyDescent="0.2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</row>
    <row r="336" spans="1:26" ht="12.75" customHeight="1" x14ac:dyDescent="0.2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</row>
    <row r="337" spans="1:26" ht="12.75" customHeight="1" x14ac:dyDescent="0.2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</row>
    <row r="338" spans="1:26" ht="12.75" customHeight="1" x14ac:dyDescent="0.2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</row>
    <row r="339" spans="1:26" ht="12.75" customHeight="1" x14ac:dyDescent="0.2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</row>
    <row r="340" spans="1:26" ht="12.75" customHeight="1" x14ac:dyDescent="0.2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</row>
    <row r="341" spans="1:26" ht="12.75" customHeight="1" x14ac:dyDescent="0.2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</row>
    <row r="342" spans="1:26" ht="12.75" customHeight="1" x14ac:dyDescent="0.2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</row>
    <row r="343" spans="1:26" ht="12.75" customHeight="1" x14ac:dyDescent="0.2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</row>
    <row r="344" spans="1:26" ht="12.75" customHeight="1" x14ac:dyDescent="0.2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</row>
    <row r="345" spans="1:26" ht="12.75" customHeight="1" x14ac:dyDescent="0.2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</row>
    <row r="346" spans="1:26" ht="12.75" customHeight="1" x14ac:dyDescent="0.2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</row>
    <row r="347" spans="1:26" ht="12.75" customHeight="1" x14ac:dyDescent="0.2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</row>
    <row r="348" spans="1:26" ht="12.75" customHeight="1" x14ac:dyDescent="0.2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</row>
    <row r="349" spans="1:26" ht="12.75" customHeight="1" x14ac:dyDescent="0.2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</row>
    <row r="350" spans="1:26" ht="12.75" customHeight="1" x14ac:dyDescent="0.2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</row>
    <row r="351" spans="1:26" ht="12.75" customHeight="1" x14ac:dyDescent="0.2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</row>
    <row r="352" spans="1:26" ht="12.75" customHeight="1" x14ac:dyDescent="0.2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</row>
    <row r="353" spans="1:26" ht="12.75" customHeight="1" x14ac:dyDescent="0.2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</row>
    <row r="354" spans="1:26" ht="12.75" customHeight="1" x14ac:dyDescent="0.2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</row>
    <row r="355" spans="1:26" ht="12.75" customHeight="1" x14ac:dyDescent="0.2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</row>
    <row r="356" spans="1:26" ht="12.75" customHeight="1" x14ac:dyDescent="0.2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</row>
    <row r="357" spans="1:26" ht="12.75" customHeight="1" x14ac:dyDescent="0.2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</row>
    <row r="358" spans="1:26" ht="12.75" customHeight="1" x14ac:dyDescent="0.2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</row>
    <row r="359" spans="1:26" ht="12.75" customHeight="1" x14ac:dyDescent="0.2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</row>
    <row r="360" spans="1:26" ht="12.75" customHeight="1" x14ac:dyDescent="0.2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</row>
    <row r="361" spans="1:26" ht="12.75" customHeight="1" x14ac:dyDescent="0.2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</row>
    <row r="362" spans="1:26" ht="12.75" customHeight="1" x14ac:dyDescent="0.2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</row>
    <row r="363" spans="1:26" ht="12.75" customHeight="1" x14ac:dyDescent="0.2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</row>
    <row r="364" spans="1:26" ht="12.75" customHeight="1" x14ac:dyDescent="0.2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</row>
    <row r="365" spans="1:26" ht="12.75" customHeight="1" x14ac:dyDescent="0.2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</row>
    <row r="366" spans="1:26" ht="12.75" customHeight="1" x14ac:dyDescent="0.2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</row>
    <row r="367" spans="1:26" ht="12.75" customHeight="1" x14ac:dyDescent="0.2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</row>
    <row r="368" spans="1:26" ht="12.75" customHeight="1" x14ac:dyDescent="0.2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</row>
    <row r="369" spans="1:26" ht="12.75" customHeight="1" x14ac:dyDescent="0.2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</row>
    <row r="370" spans="1:26" ht="12.75" customHeight="1" x14ac:dyDescent="0.2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</row>
    <row r="371" spans="1:26" ht="12.75" customHeight="1" x14ac:dyDescent="0.2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</row>
    <row r="372" spans="1:26" ht="12.75" customHeight="1" x14ac:dyDescent="0.2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</row>
    <row r="373" spans="1:26" ht="12.75" customHeight="1" x14ac:dyDescent="0.2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</row>
    <row r="374" spans="1:26" ht="12.75" customHeight="1" x14ac:dyDescent="0.2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</row>
    <row r="375" spans="1:26" ht="12.75" customHeight="1" x14ac:dyDescent="0.2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</row>
    <row r="376" spans="1:26" ht="12.75" customHeight="1" x14ac:dyDescent="0.2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</row>
    <row r="377" spans="1:26" ht="12.75" customHeight="1" x14ac:dyDescent="0.2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</row>
    <row r="378" spans="1:26" ht="12.75" customHeight="1" x14ac:dyDescent="0.2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</row>
    <row r="379" spans="1:26" ht="12.75" customHeight="1" x14ac:dyDescent="0.2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</row>
    <row r="380" spans="1:26" ht="12.75" customHeight="1" x14ac:dyDescent="0.2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</row>
    <row r="381" spans="1:26" ht="12.75" customHeight="1" x14ac:dyDescent="0.2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</row>
    <row r="382" spans="1:26" ht="12.75" customHeight="1" x14ac:dyDescent="0.2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</row>
    <row r="383" spans="1:26" ht="12.75" customHeight="1" x14ac:dyDescent="0.2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</row>
    <row r="384" spans="1:26" ht="12.75" customHeight="1" x14ac:dyDescent="0.2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</row>
    <row r="385" spans="1:26" ht="12.75" customHeight="1" x14ac:dyDescent="0.2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</row>
    <row r="386" spans="1:26" ht="12.75" customHeight="1" x14ac:dyDescent="0.2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</row>
    <row r="387" spans="1:26" ht="12.75" customHeight="1" x14ac:dyDescent="0.2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</row>
    <row r="388" spans="1:26" ht="12.75" customHeight="1" x14ac:dyDescent="0.2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</row>
    <row r="389" spans="1:26" ht="12.75" customHeight="1" x14ac:dyDescent="0.2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</row>
    <row r="390" spans="1:26" ht="12.75" customHeight="1" x14ac:dyDescent="0.2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</row>
    <row r="391" spans="1:26" ht="12.75" customHeight="1" x14ac:dyDescent="0.2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</row>
    <row r="392" spans="1:26" ht="12.75" customHeight="1" x14ac:dyDescent="0.2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</row>
    <row r="393" spans="1:26" ht="12.75" customHeight="1" x14ac:dyDescent="0.2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</row>
    <row r="394" spans="1:26" ht="12.75" customHeight="1" x14ac:dyDescent="0.2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</row>
    <row r="395" spans="1:26" ht="12.75" customHeight="1" x14ac:dyDescent="0.2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</row>
    <row r="396" spans="1:26" ht="12.75" customHeight="1" x14ac:dyDescent="0.2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</row>
    <row r="397" spans="1:26" ht="12.75" customHeight="1" x14ac:dyDescent="0.2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</row>
    <row r="398" spans="1:26" ht="12.75" customHeight="1" x14ac:dyDescent="0.2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</row>
    <row r="399" spans="1:26" ht="12.75" customHeight="1" x14ac:dyDescent="0.2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</row>
    <row r="400" spans="1:26" ht="12.75" customHeight="1" x14ac:dyDescent="0.2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</row>
    <row r="401" spans="1:26" ht="12.75" customHeight="1" x14ac:dyDescent="0.2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</row>
    <row r="402" spans="1:26" ht="12.75" customHeight="1" x14ac:dyDescent="0.2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</row>
    <row r="403" spans="1:26" ht="12.75" customHeight="1" x14ac:dyDescent="0.2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</row>
    <row r="404" spans="1:26" ht="12.75" customHeight="1" x14ac:dyDescent="0.2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</row>
    <row r="405" spans="1:26" ht="12.75" customHeight="1" x14ac:dyDescent="0.2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</row>
    <row r="406" spans="1:26" ht="12.75" customHeight="1" x14ac:dyDescent="0.2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</row>
    <row r="407" spans="1:26" ht="12.75" customHeight="1" x14ac:dyDescent="0.2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</row>
    <row r="408" spans="1:26" ht="12.75" customHeight="1" x14ac:dyDescent="0.2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</row>
    <row r="409" spans="1:26" ht="12.75" customHeight="1" x14ac:dyDescent="0.2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</row>
    <row r="410" spans="1:26" ht="12.75" customHeight="1" x14ac:dyDescent="0.2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</row>
    <row r="411" spans="1:26" ht="12.75" customHeight="1" x14ac:dyDescent="0.2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</row>
    <row r="412" spans="1:26" ht="12.75" customHeight="1" x14ac:dyDescent="0.2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</row>
    <row r="413" spans="1:26" ht="12.75" customHeight="1" x14ac:dyDescent="0.2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</row>
    <row r="414" spans="1:26" ht="12.75" customHeight="1" x14ac:dyDescent="0.2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</row>
    <row r="415" spans="1:26" ht="12.75" customHeight="1" x14ac:dyDescent="0.2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</row>
    <row r="416" spans="1:26" ht="12.75" customHeight="1" x14ac:dyDescent="0.2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</row>
    <row r="417" spans="1:26" ht="12.75" customHeight="1" x14ac:dyDescent="0.2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</row>
    <row r="418" spans="1:26" ht="12.75" customHeight="1" x14ac:dyDescent="0.2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</row>
    <row r="419" spans="1:26" ht="12.75" customHeight="1" x14ac:dyDescent="0.2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</row>
    <row r="420" spans="1:26" ht="12.75" customHeight="1" x14ac:dyDescent="0.2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</row>
    <row r="421" spans="1:26" ht="12.75" customHeight="1" x14ac:dyDescent="0.2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</row>
    <row r="422" spans="1:26" ht="12.75" customHeight="1" x14ac:dyDescent="0.2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</row>
    <row r="423" spans="1:26" ht="12.75" customHeight="1" x14ac:dyDescent="0.2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</row>
    <row r="424" spans="1:26" ht="12.75" customHeight="1" x14ac:dyDescent="0.2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</row>
    <row r="425" spans="1:26" ht="12.75" customHeight="1" x14ac:dyDescent="0.2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</row>
    <row r="426" spans="1:26" ht="12.75" customHeight="1" x14ac:dyDescent="0.2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</row>
    <row r="427" spans="1:26" ht="12.75" customHeight="1" x14ac:dyDescent="0.2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</row>
    <row r="428" spans="1:26" ht="12.75" customHeight="1" x14ac:dyDescent="0.2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</row>
    <row r="429" spans="1:26" ht="12.75" customHeight="1" x14ac:dyDescent="0.2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</row>
    <row r="430" spans="1:26" ht="12.75" customHeight="1" x14ac:dyDescent="0.2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</row>
    <row r="431" spans="1:26" ht="12.75" customHeight="1" x14ac:dyDescent="0.2">
      <c r="A431" s="70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</row>
    <row r="432" spans="1:26" ht="12.75" customHeight="1" x14ac:dyDescent="0.2">
      <c r="A432" s="70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</row>
    <row r="433" spans="1:26" ht="12.75" customHeight="1" x14ac:dyDescent="0.2">
      <c r="A433" s="70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</row>
    <row r="434" spans="1:26" ht="12.75" customHeight="1" x14ac:dyDescent="0.2">
      <c r="A434" s="70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</row>
    <row r="435" spans="1:26" ht="12.75" customHeight="1" x14ac:dyDescent="0.2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</row>
    <row r="436" spans="1:26" ht="12.75" customHeight="1" x14ac:dyDescent="0.2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</row>
    <row r="437" spans="1:26" ht="12.75" customHeight="1" x14ac:dyDescent="0.2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</row>
    <row r="438" spans="1:26" ht="12.75" customHeight="1" x14ac:dyDescent="0.2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</row>
    <row r="439" spans="1:26" ht="12.75" customHeight="1" x14ac:dyDescent="0.2">
      <c r="A439" s="70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</row>
    <row r="440" spans="1:26" ht="12.75" customHeight="1" x14ac:dyDescent="0.2">
      <c r="A440" s="70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</row>
    <row r="441" spans="1:26" ht="12.75" customHeight="1" x14ac:dyDescent="0.2">
      <c r="A441" s="70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</row>
    <row r="442" spans="1:26" ht="12.75" customHeight="1" x14ac:dyDescent="0.2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</row>
    <row r="443" spans="1:26" ht="12.75" customHeight="1" x14ac:dyDescent="0.2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</row>
    <row r="444" spans="1:26" ht="12.75" customHeight="1" x14ac:dyDescent="0.2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</row>
    <row r="445" spans="1:26" ht="12.75" customHeight="1" x14ac:dyDescent="0.2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</row>
    <row r="446" spans="1:26" ht="12.75" customHeight="1" x14ac:dyDescent="0.2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</row>
    <row r="447" spans="1:26" ht="12.75" customHeight="1" x14ac:dyDescent="0.2">
      <c r="A447" s="70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</row>
    <row r="448" spans="1:26" ht="12.75" customHeight="1" x14ac:dyDescent="0.2">
      <c r="A448" s="70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</row>
    <row r="449" spans="1:26" ht="12.75" customHeight="1" x14ac:dyDescent="0.2">
      <c r="A449" s="70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</row>
    <row r="450" spans="1:26" ht="12.75" customHeight="1" x14ac:dyDescent="0.2">
      <c r="A450" s="70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</row>
    <row r="451" spans="1:26" ht="12.75" customHeight="1" x14ac:dyDescent="0.2">
      <c r="A451" s="70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</row>
    <row r="452" spans="1:26" ht="12.75" customHeight="1" x14ac:dyDescent="0.2">
      <c r="A452" s="70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</row>
    <row r="453" spans="1:26" ht="12.75" customHeight="1" x14ac:dyDescent="0.2">
      <c r="A453" s="70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</row>
    <row r="454" spans="1:26" ht="12.75" customHeight="1" x14ac:dyDescent="0.2">
      <c r="A454" s="70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</row>
    <row r="455" spans="1:26" ht="12.75" customHeight="1" x14ac:dyDescent="0.2">
      <c r="A455" s="70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</row>
    <row r="456" spans="1:26" ht="12.75" customHeight="1" x14ac:dyDescent="0.2">
      <c r="A456" s="70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</row>
    <row r="457" spans="1:26" ht="12.75" customHeight="1" x14ac:dyDescent="0.2">
      <c r="A457" s="70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</row>
    <row r="458" spans="1:26" ht="12.75" customHeight="1" x14ac:dyDescent="0.2">
      <c r="A458" s="70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</row>
    <row r="459" spans="1:26" ht="12.75" customHeight="1" x14ac:dyDescent="0.2">
      <c r="A459" s="70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</row>
    <row r="460" spans="1:26" ht="12.75" customHeight="1" x14ac:dyDescent="0.2">
      <c r="A460" s="70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</row>
    <row r="461" spans="1:26" ht="12.75" customHeight="1" x14ac:dyDescent="0.2">
      <c r="A461" s="70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</row>
    <row r="462" spans="1:26" ht="12.75" customHeight="1" x14ac:dyDescent="0.2">
      <c r="A462" s="70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</row>
    <row r="463" spans="1:26" ht="12.75" customHeight="1" x14ac:dyDescent="0.2">
      <c r="A463" s="70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</row>
    <row r="464" spans="1:26" ht="12.75" customHeight="1" x14ac:dyDescent="0.2">
      <c r="A464" s="70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</row>
    <row r="465" spans="1:26" ht="12.75" customHeight="1" x14ac:dyDescent="0.2">
      <c r="A465" s="70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</row>
    <row r="466" spans="1:26" ht="12.75" customHeight="1" x14ac:dyDescent="0.2">
      <c r="A466" s="70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</row>
    <row r="467" spans="1:26" ht="12.75" customHeight="1" x14ac:dyDescent="0.2">
      <c r="A467" s="70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</row>
    <row r="468" spans="1:26" ht="12.75" customHeight="1" x14ac:dyDescent="0.2">
      <c r="A468" s="70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</row>
    <row r="469" spans="1:26" ht="12.75" customHeight="1" x14ac:dyDescent="0.2">
      <c r="A469" s="70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</row>
    <row r="470" spans="1:26" ht="12.75" customHeight="1" x14ac:dyDescent="0.2">
      <c r="A470" s="70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</row>
    <row r="471" spans="1:26" ht="12.75" customHeight="1" x14ac:dyDescent="0.2">
      <c r="A471" s="70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</row>
    <row r="472" spans="1:26" ht="12.75" customHeight="1" x14ac:dyDescent="0.2">
      <c r="A472" s="70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</row>
    <row r="473" spans="1:26" ht="12.75" customHeight="1" x14ac:dyDescent="0.2">
      <c r="A473" s="70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</row>
    <row r="474" spans="1:26" ht="12.75" customHeight="1" x14ac:dyDescent="0.2">
      <c r="A474" s="70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</row>
    <row r="475" spans="1:26" ht="12.75" customHeight="1" x14ac:dyDescent="0.2">
      <c r="A475" s="70"/>
      <c r="B475" s="70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</row>
    <row r="476" spans="1:26" ht="12.75" customHeight="1" x14ac:dyDescent="0.2">
      <c r="A476" s="70"/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</row>
    <row r="477" spans="1:26" ht="12.75" customHeight="1" x14ac:dyDescent="0.2">
      <c r="A477" s="70"/>
      <c r="B477" s="70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</row>
    <row r="478" spans="1:26" ht="12.75" customHeight="1" x14ac:dyDescent="0.2">
      <c r="A478" s="70"/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</row>
    <row r="479" spans="1:26" ht="12.75" customHeight="1" x14ac:dyDescent="0.2">
      <c r="A479" s="70"/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</row>
    <row r="480" spans="1:26" ht="12.75" customHeight="1" x14ac:dyDescent="0.2">
      <c r="A480" s="70"/>
      <c r="B480" s="70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</row>
    <row r="481" spans="1:26" ht="12.75" customHeight="1" x14ac:dyDescent="0.2">
      <c r="A481" s="70"/>
      <c r="B481" s="70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</row>
    <row r="482" spans="1:26" ht="12.75" customHeight="1" x14ac:dyDescent="0.2">
      <c r="A482" s="70"/>
      <c r="B482" s="70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</row>
    <row r="483" spans="1:26" ht="12.75" customHeight="1" x14ac:dyDescent="0.2">
      <c r="A483" s="70"/>
      <c r="B483" s="70"/>
      <c r="C483" s="70"/>
      <c r="D483" s="70"/>
      <c r="E483" s="70"/>
      <c r="F483" s="70"/>
      <c r="G483" s="70"/>
      <c r="H483" s="70"/>
      <c r="I483" s="70"/>
      <c r="J483" s="70"/>
      <c r="K483" s="70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</row>
    <row r="484" spans="1:26" ht="12.75" customHeight="1" x14ac:dyDescent="0.2">
      <c r="A484" s="70"/>
      <c r="B484" s="70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</row>
    <row r="485" spans="1:26" ht="12.75" customHeight="1" x14ac:dyDescent="0.2">
      <c r="A485" s="70"/>
      <c r="B485" s="70"/>
      <c r="C485" s="70"/>
      <c r="D485" s="70"/>
      <c r="E485" s="70"/>
      <c r="F485" s="70"/>
      <c r="G485" s="70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</row>
    <row r="486" spans="1:26" ht="12.75" customHeight="1" x14ac:dyDescent="0.2">
      <c r="A486" s="70"/>
      <c r="B486" s="70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</row>
    <row r="487" spans="1:26" ht="12.75" customHeight="1" x14ac:dyDescent="0.2">
      <c r="A487" s="70"/>
      <c r="B487" s="70"/>
      <c r="C487" s="70"/>
      <c r="D487" s="70"/>
      <c r="E487" s="70"/>
      <c r="F487" s="70"/>
      <c r="G487" s="70"/>
      <c r="H487" s="70"/>
      <c r="I487" s="70"/>
      <c r="J487" s="70"/>
      <c r="K487" s="70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</row>
    <row r="488" spans="1:26" ht="12.75" customHeight="1" x14ac:dyDescent="0.2">
      <c r="A488" s="70"/>
      <c r="B488" s="70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</row>
    <row r="489" spans="1:26" ht="12.75" customHeight="1" x14ac:dyDescent="0.2">
      <c r="A489" s="70"/>
      <c r="B489" s="70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</row>
    <row r="490" spans="1:26" ht="12.75" customHeight="1" x14ac:dyDescent="0.2">
      <c r="A490" s="70"/>
      <c r="B490" s="70"/>
      <c r="C490" s="70"/>
      <c r="D490" s="70"/>
      <c r="E490" s="70"/>
      <c r="F490" s="70"/>
      <c r="G490" s="70"/>
      <c r="H490" s="70"/>
      <c r="I490" s="70"/>
      <c r="J490" s="70"/>
      <c r="K490" s="70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</row>
    <row r="491" spans="1:26" ht="12.75" customHeight="1" x14ac:dyDescent="0.2">
      <c r="A491" s="70"/>
      <c r="B491" s="70"/>
      <c r="C491" s="70"/>
      <c r="D491" s="70"/>
      <c r="E491" s="70"/>
      <c r="F491" s="70"/>
      <c r="G491" s="70"/>
      <c r="H491" s="70"/>
      <c r="I491" s="70"/>
      <c r="J491" s="70"/>
      <c r="K491" s="70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</row>
    <row r="492" spans="1:26" ht="12.75" customHeight="1" x14ac:dyDescent="0.2">
      <c r="A492" s="70"/>
      <c r="B492" s="70"/>
      <c r="C492" s="70"/>
      <c r="D492" s="70"/>
      <c r="E492" s="70"/>
      <c r="F492" s="70"/>
      <c r="G492" s="70"/>
      <c r="H492" s="70"/>
      <c r="I492" s="70"/>
      <c r="J492" s="70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</row>
    <row r="493" spans="1:26" ht="12.75" customHeight="1" x14ac:dyDescent="0.2">
      <c r="A493" s="70"/>
      <c r="B493" s="70"/>
      <c r="C493" s="70"/>
      <c r="D493" s="70"/>
      <c r="E493" s="70"/>
      <c r="F493" s="70"/>
      <c r="G493" s="70"/>
      <c r="H493" s="70"/>
      <c r="I493" s="70"/>
      <c r="J493" s="70"/>
      <c r="K493" s="70"/>
      <c r="L493" s="70"/>
      <c r="M493" s="70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</row>
    <row r="494" spans="1:26" ht="12.75" customHeight="1" x14ac:dyDescent="0.2">
      <c r="A494" s="70"/>
      <c r="B494" s="70"/>
      <c r="C494" s="70"/>
      <c r="D494" s="70"/>
      <c r="E494" s="70"/>
      <c r="F494" s="70"/>
      <c r="G494" s="70"/>
      <c r="H494" s="70"/>
      <c r="I494" s="70"/>
      <c r="J494" s="70"/>
      <c r="K494" s="70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</row>
    <row r="495" spans="1:26" ht="12.75" customHeight="1" x14ac:dyDescent="0.2">
      <c r="A495" s="70"/>
      <c r="B495" s="70"/>
      <c r="C495" s="70"/>
      <c r="D495" s="70"/>
      <c r="E495" s="70"/>
      <c r="F495" s="70"/>
      <c r="G495" s="70"/>
      <c r="H495" s="70"/>
      <c r="I495" s="70"/>
      <c r="J495" s="70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</row>
    <row r="496" spans="1:26" ht="12.75" customHeight="1" x14ac:dyDescent="0.2">
      <c r="A496" s="70"/>
      <c r="B496" s="70"/>
      <c r="C496" s="70"/>
      <c r="D496" s="70"/>
      <c r="E496" s="70"/>
      <c r="F496" s="70"/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</row>
    <row r="497" spans="1:26" ht="12.75" customHeight="1" x14ac:dyDescent="0.2">
      <c r="A497" s="70"/>
      <c r="B497" s="70"/>
      <c r="C497" s="70"/>
      <c r="D497" s="70"/>
      <c r="E497" s="70"/>
      <c r="F497" s="70"/>
      <c r="G497" s="70"/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</row>
    <row r="498" spans="1:26" ht="12.75" customHeight="1" x14ac:dyDescent="0.2">
      <c r="A498" s="70"/>
      <c r="B498" s="70"/>
      <c r="C498" s="70"/>
      <c r="D498" s="70"/>
      <c r="E498" s="70"/>
      <c r="F498" s="70"/>
      <c r="G498" s="70"/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</row>
    <row r="499" spans="1:26" ht="12.75" customHeight="1" x14ac:dyDescent="0.2">
      <c r="A499" s="70"/>
      <c r="B499" s="70"/>
      <c r="C499" s="70"/>
      <c r="D499" s="70"/>
      <c r="E499" s="70"/>
      <c r="F499" s="70"/>
      <c r="G499" s="70"/>
      <c r="H499" s="70"/>
      <c r="I499" s="70"/>
      <c r="J499" s="70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</row>
    <row r="500" spans="1:26" ht="12.75" customHeight="1" x14ac:dyDescent="0.2">
      <c r="A500" s="70"/>
      <c r="B500" s="70"/>
      <c r="C500" s="70"/>
      <c r="D500" s="70"/>
      <c r="E500" s="70"/>
      <c r="F500" s="70"/>
      <c r="G500" s="70"/>
      <c r="H500" s="70"/>
      <c r="I500" s="70"/>
      <c r="J500" s="70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</row>
    <row r="501" spans="1:26" ht="12.75" customHeight="1" x14ac:dyDescent="0.2">
      <c r="A501" s="70"/>
      <c r="B501" s="70"/>
      <c r="C501" s="70"/>
      <c r="D501" s="70"/>
      <c r="E501" s="70"/>
      <c r="F501" s="70"/>
      <c r="G501" s="70"/>
      <c r="H501" s="70"/>
      <c r="I501" s="70"/>
      <c r="J501" s="70"/>
      <c r="K501" s="70"/>
      <c r="L501" s="70"/>
      <c r="M501" s="70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</row>
    <row r="502" spans="1:26" ht="12.75" customHeight="1" x14ac:dyDescent="0.2">
      <c r="A502" s="70"/>
      <c r="B502" s="70"/>
      <c r="C502" s="70"/>
      <c r="D502" s="70"/>
      <c r="E502" s="70"/>
      <c r="F502" s="70"/>
      <c r="G502" s="70"/>
      <c r="H502" s="70"/>
      <c r="I502" s="70"/>
      <c r="J502" s="70"/>
      <c r="K502" s="70"/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</row>
    <row r="503" spans="1:26" ht="12.75" customHeight="1" x14ac:dyDescent="0.2">
      <c r="A503" s="70"/>
      <c r="B503" s="70"/>
      <c r="C503" s="70"/>
      <c r="D503" s="70"/>
      <c r="E503" s="70"/>
      <c r="F503" s="70"/>
      <c r="G503" s="70"/>
      <c r="H503" s="70"/>
      <c r="I503" s="70"/>
      <c r="J503" s="70"/>
      <c r="K503" s="70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</row>
    <row r="504" spans="1:26" ht="12.75" customHeight="1" x14ac:dyDescent="0.2">
      <c r="A504" s="70"/>
      <c r="B504" s="70"/>
      <c r="C504" s="70"/>
      <c r="D504" s="70"/>
      <c r="E504" s="70"/>
      <c r="F504" s="70"/>
      <c r="G504" s="70"/>
      <c r="H504" s="70"/>
      <c r="I504" s="70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</row>
    <row r="505" spans="1:26" ht="12.75" customHeight="1" x14ac:dyDescent="0.2">
      <c r="A505" s="70"/>
      <c r="B505" s="70"/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</row>
    <row r="506" spans="1:26" ht="12.75" customHeight="1" x14ac:dyDescent="0.2">
      <c r="A506" s="70"/>
      <c r="B506" s="70"/>
      <c r="C506" s="70"/>
      <c r="D506" s="70"/>
      <c r="E506" s="70"/>
      <c r="F506" s="70"/>
      <c r="G506" s="70"/>
      <c r="H506" s="70"/>
      <c r="I506" s="70"/>
      <c r="J506" s="70"/>
      <c r="K506" s="70"/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</row>
    <row r="507" spans="1:26" ht="12.75" customHeight="1" x14ac:dyDescent="0.2">
      <c r="A507" s="70"/>
      <c r="B507" s="70"/>
      <c r="C507" s="70"/>
      <c r="D507" s="70"/>
      <c r="E507" s="70"/>
      <c r="F507" s="70"/>
      <c r="G507" s="70"/>
      <c r="H507" s="70"/>
      <c r="I507" s="70"/>
      <c r="J507" s="70"/>
      <c r="K507" s="70"/>
      <c r="L507" s="70"/>
      <c r="M507" s="70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</row>
    <row r="508" spans="1:26" ht="12.75" customHeight="1" x14ac:dyDescent="0.2">
      <c r="A508" s="70"/>
      <c r="B508" s="70"/>
      <c r="C508" s="70"/>
      <c r="D508" s="70"/>
      <c r="E508" s="70"/>
      <c r="F508" s="70"/>
      <c r="G508" s="70"/>
      <c r="H508" s="70"/>
      <c r="I508" s="70"/>
      <c r="J508" s="70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</row>
    <row r="509" spans="1:26" ht="12.75" customHeight="1" x14ac:dyDescent="0.2">
      <c r="A509" s="70"/>
      <c r="B509" s="70"/>
      <c r="C509" s="70"/>
      <c r="D509" s="70"/>
      <c r="E509" s="70"/>
      <c r="F509" s="70"/>
      <c r="G509" s="70"/>
      <c r="H509" s="70"/>
      <c r="I509" s="70"/>
      <c r="J509" s="70"/>
      <c r="K509" s="70"/>
      <c r="L509" s="70"/>
      <c r="M509" s="70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</row>
    <row r="510" spans="1:26" ht="12.75" customHeight="1" x14ac:dyDescent="0.2">
      <c r="A510" s="70"/>
      <c r="B510" s="70"/>
      <c r="C510" s="70"/>
      <c r="D510" s="70"/>
      <c r="E510" s="70"/>
      <c r="F510" s="70"/>
      <c r="G510" s="70"/>
      <c r="H510" s="70"/>
      <c r="I510" s="70"/>
      <c r="J510" s="70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</row>
    <row r="511" spans="1:26" ht="12.75" customHeight="1" x14ac:dyDescent="0.2">
      <c r="A511" s="70"/>
      <c r="B511" s="70"/>
      <c r="C511" s="70"/>
      <c r="D511" s="70"/>
      <c r="E511" s="70"/>
      <c r="F511" s="70"/>
      <c r="G511" s="70"/>
      <c r="H511" s="70"/>
      <c r="I511" s="70"/>
      <c r="J511" s="70"/>
      <c r="K511" s="70"/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</row>
    <row r="512" spans="1:26" ht="12.75" customHeight="1" x14ac:dyDescent="0.2">
      <c r="A512" s="70"/>
      <c r="B512" s="70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</row>
    <row r="513" spans="1:26" ht="12.75" customHeight="1" x14ac:dyDescent="0.2">
      <c r="A513" s="70"/>
      <c r="B513" s="70"/>
      <c r="C513" s="70"/>
      <c r="D513" s="70"/>
      <c r="E513" s="70"/>
      <c r="F513" s="70"/>
      <c r="G513" s="70"/>
      <c r="H513" s="70"/>
      <c r="I513" s="70"/>
      <c r="J513" s="70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</row>
    <row r="514" spans="1:26" ht="12.75" customHeight="1" x14ac:dyDescent="0.2">
      <c r="A514" s="70"/>
      <c r="B514" s="70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</row>
    <row r="515" spans="1:26" ht="12.75" customHeight="1" x14ac:dyDescent="0.2">
      <c r="A515" s="70"/>
      <c r="B515" s="70"/>
      <c r="C515" s="70"/>
      <c r="D515" s="70"/>
      <c r="E515" s="70"/>
      <c r="F515" s="70"/>
      <c r="G515" s="70"/>
      <c r="H515" s="70"/>
      <c r="I515" s="70"/>
      <c r="J515" s="70"/>
      <c r="K515" s="70"/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</row>
    <row r="516" spans="1:26" ht="12.75" customHeight="1" x14ac:dyDescent="0.2">
      <c r="A516" s="70"/>
      <c r="B516" s="70"/>
      <c r="C516" s="70"/>
      <c r="D516" s="70"/>
      <c r="E516" s="70"/>
      <c r="F516" s="70"/>
      <c r="G516" s="70"/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</row>
    <row r="517" spans="1:26" ht="12.75" customHeight="1" x14ac:dyDescent="0.2">
      <c r="A517" s="70"/>
      <c r="B517" s="70"/>
      <c r="C517" s="70"/>
      <c r="D517" s="70"/>
      <c r="E517" s="70"/>
      <c r="F517" s="70"/>
      <c r="G517" s="70"/>
      <c r="H517" s="70"/>
      <c r="I517" s="70"/>
      <c r="J517" s="70"/>
      <c r="K517" s="70"/>
      <c r="L517" s="70"/>
      <c r="M517" s="70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</row>
    <row r="518" spans="1:26" ht="12.75" customHeight="1" x14ac:dyDescent="0.2">
      <c r="A518" s="70"/>
      <c r="B518" s="70"/>
      <c r="C518" s="70"/>
      <c r="D518" s="70"/>
      <c r="E518" s="70"/>
      <c r="F518" s="70"/>
      <c r="G518" s="70"/>
      <c r="H518" s="70"/>
      <c r="I518" s="70"/>
      <c r="J518" s="70"/>
      <c r="K518" s="70"/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</row>
    <row r="519" spans="1:26" ht="12.75" customHeight="1" x14ac:dyDescent="0.2">
      <c r="A519" s="70"/>
      <c r="B519" s="70"/>
      <c r="C519" s="70"/>
      <c r="D519" s="70"/>
      <c r="E519" s="70"/>
      <c r="F519" s="70"/>
      <c r="G519" s="70"/>
      <c r="H519" s="70"/>
      <c r="I519" s="70"/>
      <c r="J519" s="70"/>
      <c r="K519" s="70"/>
      <c r="L519" s="70"/>
      <c r="M519" s="70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</row>
    <row r="520" spans="1:26" ht="12.75" customHeight="1" x14ac:dyDescent="0.2">
      <c r="A520" s="70"/>
      <c r="B520" s="70"/>
      <c r="C520" s="70"/>
      <c r="D520" s="70"/>
      <c r="E520" s="70"/>
      <c r="F520" s="70"/>
      <c r="G520" s="70"/>
      <c r="H520" s="70"/>
      <c r="I520" s="70"/>
      <c r="J520" s="70"/>
      <c r="K520" s="70"/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</row>
    <row r="521" spans="1:26" ht="12.75" customHeight="1" x14ac:dyDescent="0.2">
      <c r="A521" s="70"/>
      <c r="B521" s="70"/>
      <c r="C521" s="70"/>
      <c r="D521" s="70"/>
      <c r="E521" s="70"/>
      <c r="F521" s="70"/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</row>
    <row r="522" spans="1:26" ht="12.75" customHeight="1" x14ac:dyDescent="0.2">
      <c r="A522" s="70"/>
      <c r="B522" s="70"/>
      <c r="C522" s="70"/>
      <c r="D522" s="70"/>
      <c r="E522" s="70"/>
      <c r="F522" s="70"/>
      <c r="G522" s="70"/>
      <c r="H522" s="70"/>
      <c r="I522" s="70"/>
      <c r="J522" s="70"/>
      <c r="K522" s="70"/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</row>
    <row r="523" spans="1:26" ht="12.75" customHeight="1" x14ac:dyDescent="0.2">
      <c r="A523" s="70"/>
      <c r="B523" s="70"/>
      <c r="C523" s="70"/>
      <c r="D523" s="70"/>
      <c r="E523" s="70"/>
      <c r="F523" s="70"/>
      <c r="G523" s="70"/>
      <c r="H523" s="70"/>
      <c r="I523" s="70"/>
      <c r="J523" s="70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</row>
    <row r="524" spans="1:26" ht="12.75" customHeight="1" x14ac:dyDescent="0.2">
      <c r="A524" s="70"/>
      <c r="B524" s="70"/>
      <c r="C524" s="70"/>
      <c r="D524" s="70"/>
      <c r="E524" s="70"/>
      <c r="F524" s="70"/>
      <c r="G524" s="70"/>
      <c r="H524" s="70"/>
      <c r="I524" s="70"/>
      <c r="J524" s="70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</row>
    <row r="525" spans="1:26" ht="12.75" customHeight="1" x14ac:dyDescent="0.2">
      <c r="A525" s="70"/>
      <c r="B525" s="70"/>
      <c r="C525" s="70"/>
      <c r="D525" s="70"/>
      <c r="E525" s="70"/>
      <c r="F525" s="70"/>
      <c r="G525" s="70"/>
      <c r="H525" s="70"/>
      <c r="I525" s="70"/>
      <c r="J525" s="70"/>
      <c r="K525" s="70"/>
      <c r="L525" s="70"/>
      <c r="M525" s="70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</row>
    <row r="526" spans="1:26" ht="12.75" customHeight="1" x14ac:dyDescent="0.2">
      <c r="A526" s="70"/>
      <c r="B526" s="70"/>
      <c r="C526" s="70"/>
      <c r="D526" s="70"/>
      <c r="E526" s="70"/>
      <c r="F526" s="70"/>
      <c r="G526" s="70"/>
      <c r="H526" s="70"/>
      <c r="I526" s="70"/>
      <c r="J526" s="70"/>
      <c r="K526" s="70"/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</row>
    <row r="527" spans="1:26" ht="12.75" customHeight="1" x14ac:dyDescent="0.2">
      <c r="A527" s="70"/>
      <c r="B527" s="70"/>
      <c r="C527" s="70"/>
      <c r="D527" s="70"/>
      <c r="E527" s="70"/>
      <c r="F527" s="70"/>
      <c r="G527" s="70"/>
      <c r="H527" s="70"/>
      <c r="I527" s="70"/>
      <c r="J527" s="70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</row>
    <row r="528" spans="1:26" ht="12.75" customHeight="1" x14ac:dyDescent="0.2">
      <c r="A528" s="70"/>
      <c r="B528" s="70"/>
      <c r="C528" s="70"/>
      <c r="D528" s="70"/>
      <c r="E528" s="70"/>
      <c r="F528" s="70"/>
      <c r="G528" s="70"/>
      <c r="H528" s="70"/>
      <c r="I528" s="70"/>
      <c r="J528" s="70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</row>
    <row r="529" spans="1:26" ht="12.75" customHeight="1" x14ac:dyDescent="0.2">
      <c r="A529" s="70"/>
      <c r="B529" s="70"/>
      <c r="C529" s="70"/>
      <c r="D529" s="70"/>
      <c r="E529" s="70"/>
      <c r="F529" s="70"/>
      <c r="G529" s="70"/>
      <c r="H529" s="70"/>
      <c r="I529" s="70"/>
      <c r="J529" s="70"/>
      <c r="K529" s="70"/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</row>
    <row r="530" spans="1:26" ht="12.75" customHeight="1" x14ac:dyDescent="0.2">
      <c r="A530" s="70"/>
      <c r="B530" s="70"/>
      <c r="C530" s="70"/>
      <c r="D530" s="70"/>
      <c r="E530" s="70"/>
      <c r="F530" s="70"/>
      <c r="G530" s="70"/>
      <c r="H530" s="70"/>
      <c r="I530" s="70"/>
      <c r="J530" s="70"/>
      <c r="K530" s="70"/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</row>
    <row r="531" spans="1:26" ht="12.75" customHeight="1" x14ac:dyDescent="0.2">
      <c r="A531" s="70"/>
      <c r="B531" s="70"/>
      <c r="C531" s="70"/>
      <c r="D531" s="70"/>
      <c r="E531" s="70"/>
      <c r="F531" s="70"/>
      <c r="G531" s="70"/>
      <c r="H531" s="70"/>
      <c r="I531" s="70"/>
      <c r="J531" s="70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</row>
    <row r="532" spans="1:26" ht="12.75" customHeight="1" x14ac:dyDescent="0.2">
      <c r="A532" s="70"/>
      <c r="B532" s="70"/>
      <c r="C532" s="70"/>
      <c r="D532" s="70"/>
      <c r="E532" s="70"/>
      <c r="F532" s="70"/>
      <c r="G532" s="70"/>
      <c r="H532" s="70"/>
      <c r="I532" s="70"/>
      <c r="J532" s="70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</row>
    <row r="533" spans="1:26" ht="12.75" customHeight="1" x14ac:dyDescent="0.2">
      <c r="A533" s="70"/>
      <c r="B533" s="70"/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0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</row>
    <row r="534" spans="1:26" ht="12.75" customHeight="1" x14ac:dyDescent="0.2">
      <c r="A534" s="70"/>
      <c r="B534" s="70"/>
      <c r="C534" s="70"/>
      <c r="D534" s="70"/>
      <c r="E534" s="70"/>
      <c r="F534" s="70"/>
      <c r="G534" s="70"/>
      <c r="H534" s="70"/>
      <c r="I534" s="70"/>
      <c r="J534" s="70"/>
      <c r="K534" s="70"/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</row>
    <row r="535" spans="1:26" ht="12.75" customHeight="1" x14ac:dyDescent="0.2">
      <c r="A535" s="70"/>
      <c r="B535" s="70"/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</row>
    <row r="536" spans="1:26" ht="12.75" customHeight="1" x14ac:dyDescent="0.2">
      <c r="A536" s="70"/>
      <c r="B536" s="70"/>
      <c r="C536" s="70"/>
      <c r="D536" s="70"/>
      <c r="E536" s="70"/>
      <c r="F536" s="70"/>
      <c r="G536" s="70"/>
      <c r="H536" s="70"/>
      <c r="I536" s="70"/>
      <c r="J536" s="70"/>
      <c r="K536" s="70"/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</row>
    <row r="537" spans="1:26" ht="12.75" customHeight="1" x14ac:dyDescent="0.2">
      <c r="A537" s="70"/>
      <c r="B537" s="70"/>
      <c r="C537" s="70"/>
      <c r="D537" s="70"/>
      <c r="E537" s="70"/>
      <c r="F537" s="70"/>
      <c r="G537" s="70"/>
      <c r="H537" s="70"/>
      <c r="I537" s="70"/>
      <c r="J537" s="70"/>
      <c r="K537" s="70"/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</row>
    <row r="538" spans="1:26" ht="12.75" customHeight="1" x14ac:dyDescent="0.2">
      <c r="A538" s="70"/>
      <c r="B538" s="70"/>
      <c r="C538" s="70"/>
      <c r="D538" s="70"/>
      <c r="E538" s="70"/>
      <c r="F538" s="70"/>
      <c r="G538" s="70"/>
      <c r="H538" s="70"/>
      <c r="I538" s="70"/>
      <c r="J538" s="70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</row>
    <row r="539" spans="1:26" ht="12.75" customHeight="1" x14ac:dyDescent="0.2">
      <c r="A539" s="70"/>
      <c r="B539" s="70"/>
      <c r="C539" s="70"/>
      <c r="D539" s="70"/>
      <c r="E539" s="70"/>
      <c r="F539" s="70"/>
      <c r="G539" s="70"/>
      <c r="H539" s="70"/>
      <c r="I539" s="70"/>
      <c r="J539" s="70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</row>
    <row r="540" spans="1:26" ht="12.75" customHeight="1" x14ac:dyDescent="0.2">
      <c r="A540" s="70"/>
      <c r="B540" s="70"/>
      <c r="C540" s="70"/>
      <c r="D540" s="70"/>
      <c r="E540" s="70"/>
      <c r="F540" s="70"/>
      <c r="G540" s="70"/>
      <c r="H540" s="70"/>
      <c r="I540" s="70"/>
      <c r="J540" s="70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</row>
    <row r="541" spans="1:26" ht="12.75" customHeight="1" x14ac:dyDescent="0.2">
      <c r="A541" s="70"/>
      <c r="B541" s="70"/>
      <c r="C541" s="70"/>
      <c r="D541" s="70"/>
      <c r="E541" s="70"/>
      <c r="F541" s="70"/>
      <c r="G541" s="70"/>
      <c r="H541" s="70"/>
      <c r="I541" s="70"/>
      <c r="J541" s="70"/>
      <c r="K541" s="70"/>
      <c r="L541" s="70"/>
      <c r="M541" s="70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</row>
    <row r="542" spans="1:26" ht="12.75" customHeight="1" x14ac:dyDescent="0.2">
      <c r="A542" s="70"/>
      <c r="B542" s="70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</row>
    <row r="543" spans="1:26" ht="12.75" customHeight="1" x14ac:dyDescent="0.2">
      <c r="A543" s="70"/>
      <c r="B543" s="70"/>
      <c r="C543" s="70"/>
      <c r="D543" s="70"/>
      <c r="E543" s="70"/>
      <c r="F543" s="70"/>
      <c r="G543" s="70"/>
      <c r="H543" s="70"/>
      <c r="I543" s="70"/>
      <c r="J543" s="70"/>
      <c r="K543" s="70"/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</row>
    <row r="544" spans="1:26" ht="12.75" customHeight="1" x14ac:dyDescent="0.2">
      <c r="A544" s="70"/>
      <c r="B544" s="70"/>
      <c r="C544" s="70"/>
      <c r="D544" s="70"/>
      <c r="E544" s="70"/>
      <c r="F544" s="70"/>
      <c r="G544" s="70"/>
      <c r="H544" s="70"/>
      <c r="I544" s="70"/>
      <c r="J544" s="70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</row>
    <row r="545" spans="1:26" ht="12.75" customHeight="1" x14ac:dyDescent="0.2">
      <c r="A545" s="70"/>
      <c r="B545" s="70"/>
      <c r="C545" s="70"/>
      <c r="D545" s="70"/>
      <c r="E545" s="70"/>
      <c r="F545" s="70"/>
      <c r="G545" s="70"/>
      <c r="H545" s="70"/>
      <c r="I545" s="70"/>
      <c r="J545" s="70"/>
      <c r="K545" s="70"/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</row>
    <row r="546" spans="1:26" ht="12.75" customHeight="1" x14ac:dyDescent="0.2">
      <c r="A546" s="70"/>
      <c r="B546" s="70"/>
      <c r="C546" s="70"/>
      <c r="D546" s="70"/>
      <c r="E546" s="70"/>
      <c r="F546" s="70"/>
      <c r="G546" s="70"/>
      <c r="H546" s="70"/>
      <c r="I546" s="70"/>
      <c r="J546" s="70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</row>
    <row r="547" spans="1:26" ht="12.75" customHeight="1" x14ac:dyDescent="0.2">
      <c r="A547" s="70"/>
      <c r="B547" s="70"/>
      <c r="C547" s="70"/>
      <c r="D547" s="70"/>
      <c r="E547" s="70"/>
      <c r="F547" s="70"/>
      <c r="G547" s="70"/>
      <c r="H547" s="70"/>
      <c r="I547" s="70"/>
      <c r="J547" s="70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</row>
    <row r="548" spans="1:26" ht="12.75" customHeight="1" x14ac:dyDescent="0.2">
      <c r="A548" s="70"/>
      <c r="B548" s="70"/>
      <c r="C548" s="70"/>
      <c r="D548" s="70"/>
      <c r="E548" s="70"/>
      <c r="F548" s="70"/>
      <c r="G548" s="70"/>
      <c r="H548" s="70"/>
      <c r="I548" s="70"/>
      <c r="J548" s="70"/>
      <c r="K548" s="70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</row>
    <row r="549" spans="1:26" ht="12.75" customHeight="1" x14ac:dyDescent="0.2">
      <c r="A549" s="70"/>
      <c r="B549" s="70"/>
      <c r="C549" s="70"/>
      <c r="D549" s="70"/>
      <c r="E549" s="70"/>
      <c r="F549" s="70"/>
      <c r="G549" s="70"/>
      <c r="H549" s="70"/>
      <c r="I549" s="70"/>
      <c r="J549" s="70"/>
      <c r="K549" s="70"/>
      <c r="L549" s="70"/>
      <c r="M549" s="70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</row>
    <row r="550" spans="1:26" ht="12.75" customHeight="1" x14ac:dyDescent="0.2">
      <c r="A550" s="70"/>
      <c r="B550" s="70"/>
      <c r="C550" s="70"/>
      <c r="D550" s="70"/>
      <c r="E550" s="70"/>
      <c r="F550" s="70"/>
      <c r="G550" s="70"/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</row>
    <row r="551" spans="1:26" ht="12.75" customHeight="1" x14ac:dyDescent="0.2">
      <c r="A551" s="70"/>
      <c r="B551" s="70"/>
      <c r="C551" s="70"/>
      <c r="D551" s="70"/>
      <c r="E551" s="70"/>
      <c r="F551" s="70"/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</row>
    <row r="552" spans="1:26" ht="12.75" customHeight="1" x14ac:dyDescent="0.2">
      <c r="A552" s="70"/>
      <c r="B552" s="70"/>
      <c r="C552" s="70"/>
      <c r="D552" s="70"/>
      <c r="E552" s="70"/>
      <c r="F552" s="70"/>
      <c r="G552" s="70"/>
      <c r="H552" s="70"/>
      <c r="I552" s="70"/>
      <c r="J552" s="70"/>
      <c r="K552" s="70"/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</row>
    <row r="553" spans="1:26" ht="12.75" customHeight="1" x14ac:dyDescent="0.2">
      <c r="A553" s="70"/>
      <c r="B553" s="70"/>
      <c r="C553" s="70"/>
      <c r="D553" s="70"/>
      <c r="E553" s="70"/>
      <c r="F553" s="70"/>
      <c r="G553" s="70"/>
      <c r="H553" s="70"/>
      <c r="I553" s="70"/>
      <c r="J553" s="70"/>
      <c r="K553" s="70"/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</row>
    <row r="554" spans="1:26" ht="12.75" customHeight="1" x14ac:dyDescent="0.2">
      <c r="A554" s="70"/>
      <c r="B554" s="70"/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</row>
    <row r="555" spans="1:26" ht="12.75" customHeight="1" x14ac:dyDescent="0.2">
      <c r="A555" s="70"/>
      <c r="B555" s="70"/>
      <c r="C555" s="70"/>
      <c r="D555" s="70"/>
      <c r="E555" s="70"/>
      <c r="F555" s="70"/>
      <c r="G555" s="70"/>
      <c r="H555" s="70"/>
      <c r="I555" s="70"/>
      <c r="J555" s="70"/>
      <c r="K555" s="70"/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</row>
    <row r="556" spans="1:26" ht="12.75" customHeight="1" x14ac:dyDescent="0.2">
      <c r="A556" s="70"/>
      <c r="B556" s="70"/>
      <c r="C556" s="70"/>
      <c r="D556" s="70"/>
      <c r="E556" s="70"/>
      <c r="F556" s="70"/>
      <c r="G556" s="70"/>
      <c r="H556" s="70"/>
      <c r="I556" s="70"/>
      <c r="J556" s="70"/>
      <c r="K556" s="70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</row>
    <row r="557" spans="1:26" ht="12.75" customHeight="1" x14ac:dyDescent="0.2">
      <c r="A557" s="70"/>
      <c r="B557" s="70"/>
      <c r="C557" s="70"/>
      <c r="D557" s="70"/>
      <c r="E557" s="70"/>
      <c r="F557" s="70"/>
      <c r="G557" s="70"/>
      <c r="H557" s="70"/>
      <c r="I557" s="70"/>
      <c r="J557" s="70"/>
      <c r="K557" s="70"/>
      <c r="L557" s="70"/>
      <c r="M557" s="70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</row>
    <row r="558" spans="1:26" ht="12.75" customHeight="1" x14ac:dyDescent="0.2">
      <c r="A558" s="70"/>
      <c r="B558" s="70"/>
      <c r="C558" s="70"/>
      <c r="D558" s="70"/>
      <c r="E558" s="70"/>
      <c r="F558" s="70"/>
      <c r="G558" s="70"/>
      <c r="H558" s="70"/>
      <c r="I558" s="70"/>
      <c r="J558" s="70"/>
      <c r="K558" s="70"/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</row>
    <row r="559" spans="1:26" ht="12.75" customHeight="1" x14ac:dyDescent="0.2">
      <c r="A559" s="70"/>
      <c r="B559" s="70"/>
      <c r="C559" s="70"/>
      <c r="D559" s="70"/>
      <c r="E559" s="70"/>
      <c r="F559" s="70"/>
      <c r="G559" s="70"/>
      <c r="H559" s="70"/>
      <c r="I559" s="70"/>
      <c r="J559" s="70"/>
      <c r="K559" s="70"/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</row>
    <row r="560" spans="1:26" ht="12.75" customHeight="1" x14ac:dyDescent="0.2">
      <c r="A560" s="70"/>
      <c r="B560" s="70"/>
      <c r="C560" s="70"/>
      <c r="D560" s="70"/>
      <c r="E560" s="70"/>
      <c r="F560" s="70"/>
      <c r="G560" s="70"/>
      <c r="H560" s="70"/>
      <c r="I560" s="70"/>
      <c r="J560" s="70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</row>
    <row r="561" spans="1:26" ht="12.75" customHeight="1" x14ac:dyDescent="0.2">
      <c r="A561" s="70"/>
      <c r="B561" s="70"/>
      <c r="C561" s="70"/>
      <c r="D561" s="70"/>
      <c r="E561" s="70"/>
      <c r="F561" s="70"/>
      <c r="G561" s="70"/>
      <c r="H561" s="70"/>
      <c r="I561" s="70"/>
      <c r="J561" s="70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</row>
    <row r="562" spans="1:26" ht="12.75" customHeight="1" x14ac:dyDescent="0.2">
      <c r="A562" s="70"/>
      <c r="B562" s="70"/>
      <c r="C562" s="70"/>
      <c r="D562" s="70"/>
      <c r="E562" s="70"/>
      <c r="F562" s="70"/>
      <c r="G562" s="70"/>
      <c r="H562" s="70"/>
      <c r="I562" s="70"/>
      <c r="J562" s="70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</row>
    <row r="563" spans="1:26" ht="12.75" customHeight="1" x14ac:dyDescent="0.2">
      <c r="A563" s="70"/>
      <c r="B563" s="70"/>
      <c r="C563" s="70"/>
      <c r="D563" s="70"/>
      <c r="E563" s="70"/>
      <c r="F563" s="70"/>
      <c r="G563" s="70"/>
      <c r="H563" s="70"/>
      <c r="I563" s="70"/>
      <c r="J563" s="70"/>
      <c r="K563" s="70"/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</row>
    <row r="564" spans="1:26" ht="12.75" customHeight="1" x14ac:dyDescent="0.2">
      <c r="A564" s="70"/>
      <c r="B564" s="70"/>
      <c r="C564" s="70"/>
      <c r="D564" s="70"/>
      <c r="E564" s="70"/>
      <c r="F564" s="70"/>
      <c r="G564" s="70"/>
      <c r="H564" s="70"/>
      <c r="I564" s="70"/>
      <c r="J564" s="70"/>
      <c r="K564" s="70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</row>
    <row r="565" spans="1:26" ht="12.75" customHeight="1" x14ac:dyDescent="0.2">
      <c r="A565" s="70"/>
      <c r="B565" s="70"/>
      <c r="C565" s="70"/>
      <c r="D565" s="70"/>
      <c r="E565" s="70"/>
      <c r="F565" s="70"/>
      <c r="G565" s="70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</row>
    <row r="566" spans="1:26" ht="12.75" customHeight="1" x14ac:dyDescent="0.2">
      <c r="A566" s="70"/>
      <c r="B566" s="70"/>
      <c r="C566" s="70"/>
      <c r="D566" s="70"/>
      <c r="E566" s="70"/>
      <c r="F566" s="70"/>
      <c r="G566" s="70"/>
      <c r="H566" s="70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</row>
    <row r="567" spans="1:26" ht="12.75" customHeight="1" x14ac:dyDescent="0.2">
      <c r="A567" s="70"/>
      <c r="B567" s="70"/>
      <c r="C567" s="70"/>
      <c r="D567" s="70"/>
      <c r="E567" s="70"/>
      <c r="F567" s="70"/>
      <c r="G567" s="70"/>
      <c r="H567" s="70"/>
      <c r="I567" s="70"/>
      <c r="J567" s="70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</row>
    <row r="568" spans="1:26" ht="12.75" customHeight="1" x14ac:dyDescent="0.2">
      <c r="A568" s="70"/>
      <c r="B568" s="70"/>
      <c r="C568" s="70"/>
      <c r="D568" s="70"/>
      <c r="E568" s="70"/>
      <c r="F568" s="70"/>
      <c r="G568" s="70"/>
      <c r="H568" s="70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</row>
    <row r="569" spans="1:26" ht="12.75" customHeight="1" x14ac:dyDescent="0.2">
      <c r="A569" s="70"/>
      <c r="B569" s="70"/>
      <c r="C569" s="70"/>
      <c r="D569" s="70"/>
      <c r="E569" s="70"/>
      <c r="F569" s="70"/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</row>
    <row r="570" spans="1:26" ht="12.75" customHeight="1" x14ac:dyDescent="0.2">
      <c r="A570" s="70"/>
      <c r="B570" s="70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</row>
    <row r="571" spans="1:26" ht="12.75" customHeight="1" x14ac:dyDescent="0.2">
      <c r="A571" s="70"/>
      <c r="B571" s="70"/>
      <c r="C571" s="70"/>
      <c r="D571" s="70"/>
      <c r="E571" s="70"/>
      <c r="F571" s="70"/>
      <c r="G571" s="70"/>
      <c r="H571" s="70"/>
      <c r="I571" s="70"/>
      <c r="J571" s="70"/>
      <c r="K571" s="70"/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</row>
    <row r="572" spans="1:26" ht="12.75" customHeight="1" x14ac:dyDescent="0.2">
      <c r="A572" s="70"/>
      <c r="B572" s="70"/>
      <c r="C572" s="70"/>
      <c r="D572" s="70"/>
      <c r="E572" s="70"/>
      <c r="F572" s="70"/>
      <c r="G572" s="70"/>
      <c r="H572" s="70"/>
      <c r="I572" s="70"/>
      <c r="J572" s="70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</row>
    <row r="573" spans="1:26" ht="12.75" customHeight="1" x14ac:dyDescent="0.2">
      <c r="A573" s="70"/>
      <c r="B573" s="70"/>
      <c r="C573" s="70"/>
      <c r="D573" s="70"/>
      <c r="E573" s="70"/>
      <c r="F573" s="70"/>
      <c r="G573" s="70"/>
      <c r="H573" s="70"/>
      <c r="I573" s="70"/>
      <c r="J573" s="70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</row>
    <row r="574" spans="1:26" ht="12.75" customHeight="1" x14ac:dyDescent="0.2">
      <c r="A574" s="70"/>
      <c r="B574" s="70"/>
      <c r="C574" s="70"/>
      <c r="D574" s="70"/>
      <c r="E574" s="70"/>
      <c r="F574" s="70"/>
      <c r="G574" s="70"/>
      <c r="H574" s="70"/>
      <c r="I574" s="70"/>
      <c r="J574" s="70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</row>
    <row r="575" spans="1:26" ht="12.75" customHeight="1" x14ac:dyDescent="0.2">
      <c r="A575" s="70"/>
      <c r="B575" s="70"/>
      <c r="C575" s="70"/>
      <c r="D575" s="70"/>
      <c r="E575" s="70"/>
      <c r="F575" s="70"/>
      <c r="G575" s="70"/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</row>
    <row r="576" spans="1:26" ht="12.75" customHeight="1" x14ac:dyDescent="0.2">
      <c r="A576" s="70"/>
      <c r="B576" s="70"/>
      <c r="C576" s="70"/>
      <c r="D576" s="70"/>
      <c r="E576" s="70"/>
      <c r="F576" s="70"/>
      <c r="G576" s="70"/>
      <c r="H576" s="70"/>
      <c r="I576" s="70"/>
      <c r="J576" s="70"/>
      <c r="K576" s="70"/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</row>
    <row r="577" spans="1:26" ht="12.75" customHeight="1" x14ac:dyDescent="0.2">
      <c r="A577" s="70"/>
      <c r="B577" s="70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0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</row>
    <row r="578" spans="1:26" ht="12.75" customHeight="1" x14ac:dyDescent="0.2">
      <c r="A578" s="70"/>
      <c r="B578" s="70"/>
      <c r="C578" s="70"/>
      <c r="D578" s="70"/>
      <c r="E578" s="70"/>
      <c r="F578" s="70"/>
      <c r="G578" s="70"/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</row>
    <row r="579" spans="1:26" ht="12.75" customHeight="1" x14ac:dyDescent="0.2">
      <c r="A579" s="70"/>
      <c r="B579" s="70"/>
      <c r="C579" s="70"/>
      <c r="D579" s="70"/>
      <c r="E579" s="70"/>
      <c r="F579" s="70"/>
      <c r="G579" s="70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</row>
    <row r="580" spans="1:26" ht="12.75" customHeight="1" x14ac:dyDescent="0.2">
      <c r="A580" s="70"/>
      <c r="B580" s="70"/>
      <c r="C580" s="70"/>
      <c r="D580" s="70"/>
      <c r="E580" s="70"/>
      <c r="F580" s="70"/>
      <c r="G580" s="70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</row>
    <row r="581" spans="1:26" ht="12.75" customHeight="1" x14ac:dyDescent="0.2">
      <c r="A581" s="70"/>
      <c r="B581" s="70"/>
      <c r="C581" s="70"/>
      <c r="D581" s="70"/>
      <c r="E581" s="70"/>
      <c r="F581" s="70"/>
      <c r="G581" s="70"/>
      <c r="H581" s="70"/>
      <c r="I581" s="70"/>
      <c r="J581" s="70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</row>
    <row r="582" spans="1:26" ht="12.75" customHeight="1" x14ac:dyDescent="0.2">
      <c r="A582" s="70"/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</row>
    <row r="583" spans="1:26" ht="12.75" customHeight="1" x14ac:dyDescent="0.2">
      <c r="A583" s="70"/>
      <c r="B583" s="70"/>
      <c r="C583" s="70"/>
      <c r="D583" s="70"/>
      <c r="E583" s="70"/>
      <c r="F583" s="70"/>
      <c r="G583" s="70"/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</row>
    <row r="584" spans="1:26" ht="12.75" customHeight="1" x14ac:dyDescent="0.2">
      <c r="A584" s="70"/>
      <c r="B584" s="70"/>
      <c r="C584" s="70"/>
      <c r="D584" s="70"/>
      <c r="E584" s="70"/>
      <c r="F584" s="70"/>
      <c r="G584" s="70"/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</row>
    <row r="585" spans="1:26" ht="12.75" customHeight="1" x14ac:dyDescent="0.2">
      <c r="A585" s="70"/>
      <c r="B585" s="70"/>
      <c r="C585" s="70"/>
      <c r="D585" s="70"/>
      <c r="E585" s="70"/>
      <c r="F585" s="70"/>
      <c r="G585" s="70"/>
      <c r="H585" s="70"/>
      <c r="I585" s="70"/>
      <c r="J585" s="70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</row>
    <row r="586" spans="1:26" ht="12.75" customHeight="1" x14ac:dyDescent="0.2">
      <c r="A586" s="70"/>
      <c r="B586" s="70"/>
      <c r="C586" s="70"/>
      <c r="D586" s="70"/>
      <c r="E586" s="70"/>
      <c r="F586" s="70"/>
      <c r="G586" s="70"/>
      <c r="H586" s="70"/>
      <c r="I586" s="70"/>
      <c r="J586" s="70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</row>
    <row r="587" spans="1:26" ht="12.75" customHeight="1" x14ac:dyDescent="0.2">
      <c r="A587" s="70"/>
      <c r="B587" s="70"/>
      <c r="C587" s="70"/>
      <c r="D587" s="70"/>
      <c r="E587" s="70"/>
      <c r="F587" s="70"/>
      <c r="G587" s="70"/>
      <c r="H587" s="70"/>
      <c r="I587" s="70"/>
      <c r="J587" s="70"/>
      <c r="K587" s="70"/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</row>
    <row r="588" spans="1:26" ht="12.75" customHeight="1" x14ac:dyDescent="0.2">
      <c r="A588" s="70"/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</row>
    <row r="589" spans="1:26" ht="12.75" customHeight="1" x14ac:dyDescent="0.2">
      <c r="A589" s="70"/>
      <c r="B589" s="70"/>
      <c r="C589" s="70"/>
      <c r="D589" s="70"/>
      <c r="E589" s="70"/>
      <c r="F589" s="70"/>
      <c r="G589" s="70"/>
      <c r="H589" s="70"/>
      <c r="I589" s="70"/>
      <c r="J589" s="70"/>
      <c r="K589" s="7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</row>
    <row r="590" spans="1:26" ht="12.75" customHeight="1" x14ac:dyDescent="0.2">
      <c r="A590" s="70"/>
      <c r="B590" s="70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</row>
    <row r="591" spans="1:26" ht="12.75" customHeight="1" x14ac:dyDescent="0.2">
      <c r="A591" s="70"/>
      <c r="B591" s="70"/>
      <c r="C591" s="70"/>
      <c r="D591" s="70"/>
      <c r="E591" s="70"/>
      <c r="F591" s="70"/>
      <c r="G591" s="70"/>
      <c r="H591" s="70"/>
      <c r="I591" s="70"/>
      <c r="J591" s="70"/>
      <c r="K591" s="70"/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</row>
    <row r="592" spans="1:26" ht="12.75" customHeight="1" x14ac:dyDescent="0.2">
      <c r="A592" s="70"/>
      <c r="B592" s="70"/>
      <c r="C592" s="70"/>
      <c r="D592" s="70"/>
      <c r="E592" s="70"/>
      <c r="F592" s="70"/>
      <c r="G592" s="70"/>
      <c r="H592" s="70"/>
      <c r="I592" s="70"/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</row>
    <row r="593" spans="1:26" ht="12.75" customHeight="1" x14ac:dyDescent="0.2">
      <c r="A593" s="70"/>
      <c r="B593" s="70"/>
      <c r="C593" s="70"/>
      <c r="D593" s="70"/>
      <c r="E593" s="70"/>
      <c r="F593" s="70"/>
      <c r="G593" s="70"/>
      <c r="H593" s="70"/>
      <c r="I593" s="70"/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</row>
    <row r="594" spans="1:26" ht="12.75" customHeight="1" x14ac:dyDescent="0.2">
      <c r="A594" s="70"/>
      <c r="B594" s="70"/>
      <c r="C594" s="70"/>
      <c r="D594" s="70"/>
      <c r="E594" s="70"/>
      <c r="F594" s="70"/>
      <c r="G594" s="70"/>
      <c r="H594" s="70"/>
      <c r="I594" s="70"/>
      <c r="J594" s="70"/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</row>
    <row r="595" spans="1:26" ht="12.75" customHeight="1" x14ac:dyDescent="0.2">
      <c r="A595" s="70"/>
      <c r="B595" s="70"/>
      <c r="C595" s="70"/>
      <c r="D595" s="70"/>
      <c r="E595" s="70"/>
      <c r="F595" s="70"/>
      <c r="G595" s="70"/>
      <c r="H595" s="70"/>
      <c r="I595" s="70"/>
      <c r="J595" s="70"/>
      <c r="K595" s="70"/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</row>
    <row r="596" spans="1:26" ht="12.75" customHeight="1" x14ac:dyDescent="0.2">
      <c r="A596" s="70"/>
      <c r="B596" s="70"/>
      <c r="C596" s="70"/>
      <c r="D596" s="70"/>
      <c r="E596" s="70"/>
      <c r="F596" s="70"/>
      <c r="G596" s="70"/>
      <c r="H596" s="70"/>
      <c r="I596" s="70"/>
      <c r="J596" s="70"/>
      <c r="K596" s="70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</row>
    <row r="597" spans="1:26" ht="12.75" customHeight="1" x14ac:dyDescent="0.2">
      <c r="A597" s="70"/>
      <c r="B597" s="70"/>
      <c r="C597" s="70"/>
      <c r="D597" s="70"/>
      <c r="E597" s="70"/>
      <c r="F597" s="70"/>
      <c r="G597" s="70"/>
      <c r="H597" s="70"/>
      <c r="I597" s="70"/>
      <c r="J597" s="70"/>
      <c r="K597" s="70"/>
      <c r="L597" s="70"/>
      <c r="M597" s="70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</row>
    <row r="598" spans="1:26" ht="12.75" customHeight="1" x14ac:dyDescent="0.2">
      <c r="A598" s="70"/>
      <c r="B598" s="70"/>
      <c r="C598" s="70"/>
      <c r="D598" s="70"/>
      <c r="E598" s="70"/>
      <c r="F598" s="70"/>
      <c r="G598" s="70"/>
      <c r="H598" s="70"/>
      <c r="I598" s="70"/>
      <c r="J598" s="70"/>
      <c r="K598" s="70"/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</row>
    <row r="599" spans="1:26" ht="12.75" customHeight="1" x14ac:dyDescent="0.2">
      <c r="A599" s="70"/>
      <c r="B599" s="70"/>
      <c r="C599" s="70"/>
      <c r="D599" s="70"/>
      <c r="E599" s="70"/>
      <c r="F599" s="70"/>
      <c r="G599" s="70"/>
      <c r="H599" s="70"/>
      <c r="I599" s="70"/>
      <c r="J599" s="70"/>
      <c r="K599" s="70"/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</row>
    <row r="600" spans="1:26" ht="12.75" customHeight="1" x14ac:dyDescent="0.2">
      <c r="A600" s="70"/>
      <c r="B600" s="70"/>
      <c r="C600" s="70"/>
      <c r="D600" s="70"/>
      <c r="E600" s="70"/>
      <c r="F600" s="70"/>
      <c r="G600" s="70"/>
      <c r="H600" s="70"/>
      <c r="I600" s="70"/>
      <c r="J600" s="70"/>
      <c r="K600" s="70"/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</row>
    <row r="601" spans="1:26" ht="12.75" customHeight="1" x14ac:dyDescent="0.2">
      <c r="A601" s="70"/>
      <c r="B601" s="70"/>
      <c r="C601" s="70"/>
      <c r="D601" s="70"/>
      <c r="E601" s="70"/>
      <c r="F601" s="70"/>
      <c r="G601" s="70"/>
      <c r="H601" s="70"/>
      <c r="I601" s="70"/>
      <c r="J601" s="70"/>
      <c r="K601" s="70"/>
      <c r="L601" s="70"/>
      <c r="M601" s="70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</row>
    <row r="602" spans="1:26" ht="12.75" customHeight="1" x14ac:dyDescent="0.2">
      <c r="A602" s="70"/>
      <c r="B602" s="70"/>
      <c r="C602" s="70"/>
      <c r="D602" s="70"/>
      <c r="E602" s="70"/>
      <c r="F602" s="70"/>
      <c r="G602" s="70"/>
      <c r="H602" s="70"/>
      <c r="I602" s="70"/>
      <c r="J602" s="70"/>
      <c r="K602" s="70"/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</row>
    <row r="603" spans="1:26" ht="12.75" customHeight="1" x14ac:dyDescent="0.2">
      <c r="A603" s="70"/>
      <c r="B603" s="70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70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</row>
    <row r="604" spans="1:26" ht="12.75" customHeight="1" x14ac:dyDescent="0.2">
      <c r="A604" s="70"/>
      <c r="B604" s="70"/>
      <c r="C604" s="70"/>
      <c r="D604" s="70"/>
      <c r="E604" s="70"/>
      <c r="F604" s="70"/>
      <c r="G604" s="70"/>
      <c r="H604" s="70"/>
      <c r="I604" s="70"/>
      <c r="J604" s="70"/>
      <c r="K604" s="70"/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</row>
    <row r="605" spans="1:26" ht="12.75" customHeight="1" x14ac:dyDescent="0.2">
      <c r="A605" s="70"/>
      <c r="B605" s="70"/>
      <c r="C605" s="70"/>
      <c r="D605" s="70"/>
      <c r="E605" s="70"/>
      <c r="F605" s="70"/>
      <c r="G605" s="70"/>
      <c r="H605" s="70"/>
      <c r="I605" s="70"/>
      <c r="J605" s="70"/>
      <c r="K605" s="70"/>
      <c r="L605" s="70"/>
      <c r="M605" s="70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</row>
    <row r="606" spans="1:26" ht="12.75" customHeight="1" x14ac:dyDescent="0.2">
      <c r="A606" s="70"/>
      <c r="B606" s="70"/>
      <c r="C606" s="70"/>
      <c r="D606" s="70"/>
      <c r="E606" s="70"/>
      <c r="F606" s="70"/>
      <c r="G606" s="70"/>
      <c r="H606" s="70"/>
      <c r="I606" s="70"/>
      <c r="J606" s="70"/>
      <c r="K606" s="70"/>
      <c r="L606" s="70"/>
      <c r="M606" s="70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</row>
    <row r="607" spans="1:26" ht="12.75" customHeight="1" x14ac:dyDescent="0.2">
      <c r="A607" s="70"/>
      <c r="B607" s="70"/>
      <c r="C607" s="70"/>
      <c r="D607" s="70"/>
      <c r="E607" s="70"/>
      <c r="F607" s="70"/>
      <c r="G607" s="70"/>
      <c r="H607" s="70"/>
      <c r="I607" s="70"/>
      <c r="J607" s="70"/>
      <c r="K607" s="70"/>
      <c r="L607" s="70"/>
      <c r="M607" s="70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</row>
    <row r="608" spans="1:26" ht="12.75" customHeight="1" x14ac:dyDescent="0.2">
      <c r="A608" s="70"/>
      <c r="B608" s="70"/>
      <c r="C608" s="70"/>
      <c r="D608" s="70"/>
      <c r="E608" s="70"/>
      <c r="F608" s="70"/>
      <c r="G608" s="70"/>
      <c r="H608" s="70"/>
      <c r="I608" s="70"/>
      <c r="J608" s="70"/>
      <c r="K608" s="70"/>
      <c r="L608" s="70"/>
      <c r="M608" s="70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</row>
    <row r="609" spans="1:26" ht="12.75" customHeight="1" x14ac:dyDescent="0.2">
      <c r="A609" s="70"/>
      <c r="B609" s="70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</row>
    <row r="610" spans="1:26" ht="12.75" customHeight="1" x14ac:dyDescent="0.2">
      <c r="A610" s="70"/>
      <c r="B610" s="70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</row>
    <row r="611" spans="1:26" ht="12.75" customHeight="1" x14ac:dyDescent="0.2">
      <c r="A611" s="70"/>
      <c r="B611" s="70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0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</row>
    <row r="612" spans="1:26" ht="12.75" customHeight="1" x14ac:dyDescent="0.2">
      <c r="A612" s="70"/>
      <c r="B612" s="70"/>
      <c r="C612" s="70"/>
      <c r="D612" s="70"/>
      <c r="E612" s="70"/>
      <c r="F612" s="70"/>
      <c r="G612" s="70"/>
      <c r="H612" s="70"/>
      <c r="I612" s="70"/>
      <c r="J612" s="70"/>
      <c r="K612" s="70"/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</row>
    <row r="613" spans="1:26" ht="12.75" customHeight="1" x14ac:dyDescent="0.2">
      <c r="A613" s="70"/>
      <c r="B613" s="70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70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</row>
    <row r="614" spans="1:26" ht="12.75" customHeight="1" x14ac:dyDescent="0.2">
      <c r="A614" s="70"/>
      <c r="B614" s="70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0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</row>
    <row r="615" spans="1:26" ht="12.75" customHeight="1" x14ac:dyDescent="0.2">
      <c r="A615" s="70"/>
      <c r="B615" s="70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70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</row>
    <row r="616" spans="1:26" ht="12.75" customHeight="1" x14ac:dyDescent="0.2">
      <c r="A616" s="70"/>
      <c r="B616" s="70"/>
      <c r="C616" s="70"/>
      <c r="D616" s="70"/>
      <c r="E616" s="70"/>
      <c r="F616" s="70"/>
      <c r="G616" s="70"/>
      <c r="H616" s="70"/>
      <c r="I616" s="70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</row>
    <row r="617" spans="1:26" ht="12.75" customHeight="1" x14ac:dyDescent="0.2">
      <c r="A617" s="70"/>
      <c r="B617" s="70"/>
      <c r="C617" s="70"/>
      <c r="D617" s="70"/>
      <c r="E617" s="70"/>
      <c r="F617" s="70"/>
      <c r="G617" s="70"/>
      <c r="H617" s="70"/>
      <c r="I617" s="70"/>
      <c r="J617" s="70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</row>
    <row r="618" spans="1:26" ht="12.75" customHeight="1" x14ac:dyDescent="0.2">
      <c r="A618" s="70"/>
      <c r="B618" s="70"/>
      <c r="C618" s="70"/>
      <c r="D618" s="70"/>
      <c r="E618" s="70"/>
      <c r="F618" s="70"/>
      <c r="G618" s="70"/>
      <c r="H618" s="70"/>
      <c r="I618" s="70"/>
      <c r="J618" s="70"/>
      <c r="K618" s="70"/>
      <c r="L618" s="70"/>
      <c r="M618" s="70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</row>
    <row r="619" spans="1:26" ht="12.75" customHeight="1" x14ac:dyDescent="0.2">
      <c r="A619" s="70"/>
      <c r="B619" s="70"/>
      <c r="C619" s="70"/>
      <c r="D619" s="70"/>
      <c r="E619" s="70"/>
      <c r="F619" s="70"/>
      <c r="G619" s="70"/>
      <c r="H619" s="70"/>
      <c r="I619" s="70"/>
      <c r="J619" s="70"/>
      <c r="K619" s="70"/>
      <c r="L619" s="70"/>
      <c r="M619" s="70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</row>
    <row r="620" spans="1:26" ht="12.75" customHeight="1" x14ac:dyDescent="0.2">
      <c r="A620" s="70"/>
      <c r="B620" s="70"/>
      <c r="C620" s="70"/>
      <c r="D620" s="70"/>
      <c r="E620" s="70"/>
      <c r="F620" s="70"/>
      <c r="G620" s="70"/>
      <c r="H620" s="70"/>
      <c r="I620" s="70"/>
      <c r="J620" s="70"/>
      <c r="K620" s="70"/>
      <c r="L620" s="70"/>
      <c r="M620" s="70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</row>
    <row r="621" spans="1:26" ht="12.75" customHeight="1" x14ac:dyDescent="0.2">
      <c r="A621" s="70"/>
      <c r="B621" s="70"/>
      <c r="C621" s="70"/>
      <c r="D621" s="70"/>
      <c r="E621" s="70"/>
      <c r="F621" s="70"/>
      <c r="G621" s="70"/>
      <c r="H621" s="70"/>
      <c r="I621" s="70"/>
      <c r="J621" s="70"/>
      <c r="K621" s="70"/>
      <c r="L621" s="70"/>
      <c r="M621" s="70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</row>
    <row r="622" spans="1:26" ht="12.75" customHeight="1" x14ac:dyDescent="0.2">
      <c r="A622" s="70"/>
      <c r="B622" s="70"/>
      <c r="C622" s="70"/>
      <c r="D622" s="70"/>
      <c r="E622" s="70"/>
      <c r="F622" s="70"/>
      <c r="G622" s="70"/>
      <c r="H622" s="70"/>
      <c r="I622" s="70"/>
      <c r="J622" s="70"/>
      <c r="K622" s="70"/>
      <c r="L622" s="70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</row>
    <row r="623" spans="1:26" ht="12.75" customHeight="1" x14ac:dyDescent="0.2">
      <c r="A623" s="70"/>
      <c r="B623" s="70"/>
      <c r="C623" s="70"/>
      <c r="D623" s="70"/>
      <c r="E623" s="70"/>
      <c r="F623" s="70"/>
      <c r="G623" s="70"/>
      <c r="H623" s="70"/>
      <c r="I623" s="70"/>
      <c r="J623" s="70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</row>
    <row r="624" spans="1:26" ht="12.75" customHeight="1" x14ac:dyDescent="0.2">
      <c r="A624" s="70"/>
      <c r="B624" s="70"/>
      <c r="C624" s="70"/>
      <c r="D624" s="70"/>
      <c r="E624" s="70"/>
      <c r="F624" s="70"/>
      <c r="G624" s="70"/>
      <c r="H624" s="70"/>
      <c r="I624" s="70"/>
      <c r="J624" s="70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</row>
    <row r="625" spans="1:26" ht="12.75" customHeight="1" x14ac:dyDescent="0.2">
      <c r="A625" s="70"/>
      <c r="B625" s="70"/>
      <c r="C625" s="70"/>
      <c r="D625" s="70"/>
      <c r="E625" s="70"/>
      <c r="F625" s="70"/>
      <c r="G625" s="70"/>
      <c r="H625" s="70"/>
      <c r="I625" s="70"/>
      <c r="J625" s="70"/>
      <c r="K625" s="70"/>
      <c r="L625" s="70"/>
      <c r="M625" s="70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</row>
    <row r="626" spans="1:26" ht="12.75" customHeight="1" x14ac:dyDescent="0.2">
      <c r="A626" s="70"/>
      <c r="B626" s="70"/>
      <c r="C626" s="70"/>
      <c r="D626" s="70"/>
      <c r="E626" s="70"/>
      <c r="F626" s="70"/>
      <c r="G626" s="70"/>
      <c r="H626" s="70"/>
      <c r="I626" s="70"/>
      <c r="J626" s="70"/>
      <c r="K626" s="70"/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</row>
    <row r="627" spans="1:26" ht="12.75" customHeight="1" x14ac:dyDescent="0.2">
      <c r="A627" s="70"/>
      <c r="B627" s="70"/>
      <c r="C627" s="70"/>
      <c r="D627" s="70"/>
      <c r="E627" s="70"/>
      <c r="F627" s="70"/>
      <c r="G627" s="70"/>
      <c r="H627" s="70"/>
      <c r="I627" s="70"/>
      <c r="J627" s="70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</row>
    <row r="628" spans="1:26" ht="12.75" customHeight="1" x14ac:dyDescent="0.2">
      <c r="A628" s="70"/>
      <c r="B628" s="70"/>
      <c r="C628" s="70"/>
      <c r="D628" s="70"/>
      <c r="E628" s="70"/>
      <c r="F628" s="70"/>
      <c r="G628" s="70"/>
      <c r="H628" s="70"/>
      <c r="I628" s="70"/>
      <c r="J628" s="70"/>
      <c r="K628" s="70"/>
      <c r="L628" s="70"/>
      <c r="M628" s="70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</row>
    <row r="629" spans="1:26" ht="12.75" customHeight="1" x14ac:dyDescent="0.2">
      <c r="A629" s="70"/>
      <c r="B629" s="70"/>
      <c r="C629" s="70"/>
      <c r="D629" s="70"/>
      <c r="E629" s="70"/>
      <c r="F629" s="70"/>
      <c r="G629" s="70"/>
      <c r="H629" s="70"/>
      <c r="I629" s="70"/>
      <c r="J629" s="70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</row>
    <row r="630" spans="1:26" ht="12.75" customHeight="1" x14ac:dyDescent="0.2">
      <c r="A630" s="70"/>
      <c r="B630" s="70"/>
      <c r="C630" s="70"/>
      <c r="D630" s="70"/>
      <c r="E630" s="70"/>
      <c r="F630" s="70"/>
      <c r="G630" s="70"/>
      <c r="H630" s="70"/>
      <c r="I630" s="70"/>
      <c r="J630" s="70"/>
      <c r="K630" s="70"/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</row>
    <row r="631" spans="1:26" ht="12.75" customHeight="1" x14ac:dyDescent="0.2">
      <c r="A631" s="70"/>
      <c r="B631" s="70"/>
      <c r="C631" s="70"/>
      <c r="D631" s="70"/>
      <c r="E631" s="70"/>
      <c r="F631" s="70"/>
      <c r="G631" s="70"/>
      <c r="H631" s="70"/>
      <c r="I631" s="70"/>
      <c r="J631" s="70"/>
      <c r="K631" s="70"/>
      <c r="L631" s="70"/>
      <c r="M631" s="70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</row>
    <row r="632" spans="1:26" ht="12.75" customHeight="1" x14ac:dyDescent="0.2">
      <c r="A632" s="70"/>
      <c r="B632" s="70"/>
      <c r="C632" s="70"/>
      <c r="D632" s="70"/>
      <c r="E632" s="70"/>
      <c r="F632" s="70"/>
      <c r="G632" s="70"/>
      <c r="H632" s="70"/>
      <c r="I632" s="70"/>
      <c r="J632" s="70"/>
      <c r="K632" s="70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</row>
    <row r="633" spans="1:26" ht="12.75" customHeight="1" x14ac:dyDescent="0.2">
      <c r="A633" s="70"/>
      <c r="B633" s="70"/>
      <c r="C633" s="70"/>
      <c r="D633" s="70"/>
      <c r="E633" s="70"/>
      <c r="F633" s="70"/>
      <c r="G633" s="70"/>
      <c r="H633" s="70"/>
      <c r="I633" s="70"/>
      <c r="J633" s="70"/>
      <c r="K633" s="70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</row>
    <row r="634" spans="1:26" ht="12.75" customHeight="1" x14ac:dyDescent="0.2">
      <c r="A634" s="70"/>
      <c r="B634" s="70"/>
      <c r="C634" s="70"/>
      <c r="D634" s="70"/>
      <c r="E634" s="70"/>
      <c r="F634" s="70"/>
      <c r="G634" s="70"/>
      <c r="H634" s="70"/>
      <c r="I634" s="70"/>
      <c r="J634" s="70"/>
      <c r="K634" s="70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</row>
    <row r="635" spans="1:26" ht="12.75" customHeight="1" x14ac:dyDescent="0.2">
      <c r="A635" s="70"/>
      <c r="B635" s="70"/>
      <c r="C635" s="70"/>
      <c r="D635" s="70"/>
      <c r="E635" s="70"/>
      <c r="F635" s="70"/>
      <c r="G635" s="70"/>
      <c r="H635" s="70"/>
      <c r="I635" s="70"/>
      <c r="J635" s="70"/>
      <c r="K635" s="70"/>
      <c r="L635" s="70"/>
      <c r="M635" s="70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</row>
    <row r="636" spans="1:26" ht="12.75" customHeight="1" x14ac:dyDescent="0.2">
      <c r="A636" s="70"/>
      <c r="B636" s="70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0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</row>
    <row r="637" spans="1:26" ht="12.75" customHeight="1" x14ac:dyDescent="0.2">
      <c r="A637" s="70"/>
      <c r="B637" s="70"/>
      <c r="C637" s="70"/>
      <c r="D637" s="70"/>
      <c r="E637" s="70"/>
      <c r="F637" s="70"/>
      <c r="G637" s="70"/>
      <c r="H637" s="70"/>
      <c r="I637" s="70"/>
      <c r="J637" s="70"/>
      <c r="K637" s="70"/>
      <c r="L637" s="70"/>
      <c r="M637" s="70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</row>
    <row r="638" spans="1:26" ht="12.75" customHeight="1" x14ac:dyDescent="0.2">
      <c r="A638" s="70"/>
      <c r="B638" s="70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</row>
    <row r="639" spans="1:26" ht="12.75" customHeight="1" x14ac:dyDescent="0.2">
      <c r="A639" s="70"/>
      <c r="B639" s="70"/>
      <c r="C639" s="70"/>
      <c r="D639" s="70"/>
      <c r="E639" s="70"/>
      <c r="F639" s="70"/>
      <c r="G639" s="70"/>
      <c r="H639" s="70"/>
      <c r="I639" s="70"/>
      <c r="J639" s="70"/>
      <c r="K639" s="70"/>
      <c r="L639" s="70"/>
      <c r="M639" s="70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</row>
    <row r="640" spans="1:26" ht="12.75" customHeight="1" x14ac:dyDescent="0.2">
      <c r="A640" s="70"/>
      <c r="B640" s="70"/>
      <c r="C640" s="70"/>
      <c r="D640" s="70"/>
      <c r="E640" s="70"/>
      <c r="F640" s="70"/>
      <c r="G640" s="70"/>
      <c r="H640" s="70"/>
      <c r="I640" s="70"/>
      <c r="J640" s="70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</row>
    <row r="641" spans="1:26" ht="12.75" customHeight="1" x14ac:dyDescent="0.2">
      <c r="A641" s="70"/>
      <c r="B641" s="70"/>
      <c r="C641" s="70"/>
      <c r="D641" s="70"/>
      <c r="E641" s="70"/>
      <c r="F641" s="70"/>
      <c r="G641" s="70"/>
      <c r="H641" s="70"/>
      <c r="I641" s="70"/>
      <c r="J641" s="70"/>
      <c r="K641" s="70"/>
      <c r="L641" s="70"/>
      <c r="M641" s="70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</row>
    <row r="642" spans="1:26" ht="12.75" customHeight="1" x14ac:dyDescent="0.2">
      <c r="A642" s="70"/>
      <c r="B642" s="70"/>
      <c r="C642" s="70"/>
      <c r="D642" s="70"/>
      <c r="E642" s="70"/>
      <c r="F642" s="70"/>
      <c r="G642" s="70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</row>
    <row r="643" spans="1:26" ht="12.75" customHeight="1" x14ac:dyDescent="0.2">
      <c r="A643" s="70"/>
      <c r="B643" s="70"/>
      <c r="C643" s="70"/>
      <c r="D643" s="70"/>
      <c r="E643" s="70"/>
      <c r="F643" s="70"/>
      <c r="G643" s="70"/>
      <c r="H643" s="70"/>
      <c r="I643" s="70"/>
      <c r="J643" s="70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</row>
    <row r="644" spans="1:26" ht="12.75" customHeight="1" x14ac:dyDescent="0.2">
      <c r="A644" s="70"/>
      <c r="B644" s="70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</row>
    <row r="645" spans="1:26" ht="12.75" customHeight="1" x14ac:dyDescent="0.2">
      <c r="A645" s="70"/>
      <c r="B645" s="70"/>
      <c r="C645" s="70"/>
      <c r="D645" s="70"/>
      <c r="E645" s="70"/>
      <c r="F645" s="70"/>
      <c r="G645" s="70"/>
      <c r="H645" s="70"/>
      <c r="I645" s="70"/>
      <c r="J645" s="70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</row>
    <row r="646" spans="1:26" ht="12.75" customHeight="1" x14ac:dyDescent="0.2">
      <c r="A646" s="70"/>
      <c r="B646" s="70"/>
      <c r="C646" s="70"/>
      <c r="D646" s="70"/>
      <c r="E646" s="70"/>
      <c r="F646" s="70"/>
      <c r="G646" s="70"/>
      <c r="H646" s="70"/>
      <c r="I646" s="70"/>
      <c r="J646" s="70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</row>
    <row r="647" spans="1:26" ht="12.75" customHeight="1" x14ac:dyDescent="0.2">
      <c r="A647" s="70"/>
      <c r="B647" s="70"/>
      <c r="C647" s="70"/>
      <c r="D647" s="70"/>
      <c r="E647" s="70"/>
      <c r="F647" s="70"/>
      <c r="G647" s="70"/>
      <c r="H647" s="70"/>
      <c r="I647" s="70"/>
      <c r="J647" s="70"/>
      <c r="K647" s="70"/>
      <c r="L647" s="70"/>
      <c r="M647" s="70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</row>
    <row r="648" spans="1:26" ht="12.75" customHeight="1" x14ac:dyDescent="0.2">
      <c r="A648" s="70"/>
      <c r="B648" s="70"/>
      <c r="C648" s="70"/>
      <c r="D648" s="70"/>
      <c r="E648" s="70"/>
      <c r="F648" s="70"/>
      <c r="G648" s="70"/>
      <c r="H648" s="70"/>
      <c r="I648" s="70"/>
      <c r="J648" s="70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</row>
    <row r="649" spans="1:26" ht="12.75" customHeight="1" x14ac:dyDescent="0.2">
      <c r="A649" s="70"/>
      <c r="B649" s="70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</row>
    <row r="650" spans="1:26" ht="12.75" customHeight="1" x14ac:dyDescent="0.2">
      <c r="A650" s="70"/>
      <c r="B650" s="70"/>
      <c r="C650" s="70"/>
      <c r="D650" s="70"/>
      <c r="E650" s="70"/>
      <c r="F650" s="70"/>
      <c r="G650" s="70"/>
      <c r="H650" s="70"/>
      <c r="I650" s="70"/>
      <c r="J650" s="70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</row>
    <row r="651" spans="1:26" ht="12.75" customHeight="1" x14ac:dyDescent="0.2">
      <c r="A651" s="70"/>
      <c r="B651" s="70"/>
      <c r="C651" s="70"/>
      <c r="D651" s="70"/>
      <c r="E651" s="70"/>
      <c r="F651" s="70"/>
      <c r="G651" s="70"/>
      <c r="H651" s="70"/>
      <c r="I651" s="70"/>
      <c r="J651" s="70"/>
      <c r="K651" s="70"/>
      <c r="L651" s="70"/>
      <c r="M651" s="70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</row>
    <row r="652" spans="1:26" ht="12.75" customHeight="1" x14ac:dyDescent="0.2">
      <c r="A652" s="70"/>
      <c r="B652" s="70"/>
      <c r="C652" s="70"/>
      <c r="D652" s="70"/>
      <c r="E652" s="70"/>
      <c r="F652" s="70"/>
      <c r="G652" s="70"/>
      <c r="H652" s="70"/>
      <c r="I652" s="70"/>
      <c r="J652" s="70"/>
      <c r="K652" s="70"/>
      <c r="L652" s="70"/>
      <c r="M652" s="70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</row>
    <row r="653" spans="1:26" ht="12.75" customHeight="1" x14ac:dyDescent="0.2">
      <c r="A653" s="70"/>
      <c r="B653" s="70"/>
      <c r="C653" s="70"/>
      <c r="D653" s="70"/>
      <c r="E653" s="70"/>
      <c r="F653" s="70"/>
      <c r="G653" s="70"/>
      <c r="H653" s="70"/>
      <c r="I653" s="70"/>
      <c r="J653" s="70"/>
      <c r="K653" s="70"/>
      <c r="L653" s="70"/>
      <c r="M653" s="70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</row>
    <row r="654" spans="1:26" ht="12.75" customHeight="1" x14ac:dyDescent="0.2">
      <c r="A654" s="70"/>
      <c r="B654" s="70"/>
      <c r="C654" s="70"/>
      <c r="D654" s="70"/>
      <c r="E654" s="70"/>
      <c r="F654" s="70"/>
      <c r="G654" s="70"/>
      <c r="H654" s="70"/>
      <c r="I654" s="70"/>
      <c r="J654" s="70"/>
      <c r="K654" s="70"/>
      <c r="L654" s="70"/>
      <c r="M654" s="70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</row>
    <row r="655" spans="1:26" ht="12.75" customHeight="1" x14ac:dyDescent="0.2">
      <c r="A655" s="70"/>
      <c r="B655" s="70"/>
      <c r="C655" s="70"/>
      <c r="D655" s="70"/>
      <c r="E655" s="70"/>
      <c r="F655" s="70"/>
      <c r="G655" s="70"/>
      <c r="H655" s="70"/>
      <c r="I655" s="70"/>
      <c r="J655" s="70"/>
      <c r="K655" s="70"/>
      <c r="L655" s="70"/>
      <c r="M655" s="70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</row>
    <row r="656" spans="1:26" ht="12.75" customHeight="1" x14ac:dyDescent="0.2">
      <c r="A656" s="70"/>
      <c r="B656" s="70"/>
      <c r="C656" s="70"/>
      <c r="D656" s="70"/>
      <c r="E656" s="70"/>
      <c r="F656" s="70"/>
      <c r="G656" s="70"/>
      <c r="H656" s="70"/>
      <c r="I656" s="70"/>
      <c r="J656" s="70"/>
      <c r="K656" s="70"/>
      <c r="L656" s="70"/>
      <c r="M656" s="70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</row>
    <row r="657" spans="1:26" ht="12.75" customHeight="1" x14ac:dyDescent="0.2">
      <c r="A657" s="70"/>
      <c r="B657" s="70"/>
      <c r="C657" s="70"/>
      <c r="D657" s="70"/>
      <c r="E657" s="70"/>
      <c r="F657" s="70"/>
      <c r="G657" s="70"/>
      <c r="H657" s="70"/>
      <c r="I657" s="70"/>
      <c r="J657" s="70"/>
      <c r="K657" s="70"/>
      <c r="L657" s="70"/>
      <c r="M657" s="70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</row>
    <row r="658" spans="1:26" ht="12.75" customHeight="1" x14ac:dyDescent="0.2">
      <c r="A658" s="70"/>
      <c r="B658" s="70"/>
      <c r="C658" s="70"/>
      <c r="D658" s="70"/>
      <c r="E658" s="70"/>
      <c r="F658" s="70"/>
      <c r="G658" s="70"/>
      <c r="H658" s="70"/>
      <c r="I658" s="70"/>
      <c r="J658" s="70"/>
      <c r="K658" s="70"/>
      <c r="L658" s="70"/>
      <c r="M658" s="70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</row>
    <row r="659" spans="1:26" ht="12.75" customHeight="1" x14ac:dyDescent="0.2">
      <c r="A659" s="70"/>
      <c r="B659" s="70"/>
      <c r="C659" s="70"/>
      <c r="D659" s="70"/>
      <c r="E659" s="70"/>
      <c r="F659" s="70"/>
      <c r="G659" s="70"/>
      <c r="H659" s="70"/>
      <c r="I659" s="70"/>
      <c r="J659" s="70"/>
      <c r="K659" s="70"/>
      <c r="L659" s="70"/>
      <c r="M659" s="70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</row>
    <row r="660" spans="1:26" ht="12.75" customHeight="1" x14ac:dyDescent="0.2">
      <c r="A660" s="70"/>
      <c r="B660" s="70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0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</row>
    <row r="661" spans="1:26" ht="12.75" customHeight="1" x14ac:dyDescent="0.2">
      <c r="A661" s="70"/>
      <c r="B661" s="70"/>
      <c r="C661" s="70"/>
      <c r="D661" s="70"/>
      <c r="E661" s="70"/>
      <c r="F661" s="70"/>
      <c r="G661" s="70"/>
      <c r="H661" s="70"/>
      <c r="I661" s="70"/>
      <c r="J661" s="70"/>
      <c r="K661" s="70"/>
      <c r="L661" s="70"/>
      <c r="M661" s="70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</row>
    <row r="662" spans="1:26" ht="12.75" customHeight="1" x14ac:dyDescent="0.2">
      <c r="A662" s="70"/>
      <c r="B662" s="70"/>
      <c r="C662" s="70"/>
      <c r="D662" s="70"/>
      <c r="E662" s="70"/>
      <c r="F662" s="70"/>
      <c r="G662" s="70"/>
      <c r="H662" s="70"/>
      <c r="I662" s="70"/>
      <c r="J662" s="70"/>
      <c r="K662" s="70"/>
      <c r="L662" s="70"/>
      <c r="M662" s="70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</row>
    <row r="663" spans="1:26" ht="12.75" customHeight="1" x14ac:dyDescent="0.2">
      <c r="A663" s="70"/>
      <c r="B663" s="70"/>
      <c r="C663" s="70"/>
      <c r="D663" s="70"/>
      <c r="E663" s="70"/>
      <c r="F663" s="70"/>
      <c r="G663" s="70"/>
      <c r="H663" s="70"/>
      <c r="I663" s="70"/>
      <c r="J663" s="70"/>
      <c r="K663" s="70"/>
      <c r="L663" s="70"/>
      <c r="M663" s="70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</row>
    <row r="664" spans="1:26" ht="12.75" customHeight="1" x14ac:dyDescent="0.2">
      <c r="A664" s="70"/>
      <c r="B664" s="70"/>
      <c r="C664" s="70"/>
      <c r="D664" s="70"/>
      <c r="E664" s="70"/>
      <c r="F664" s="70"/>
      <c r="G664" s="70"/>
      <c r="H664" s="70"/>
      <c r="I664" s="70"/>
      <c r="J664" s="70"/>
      <c r="K664" s="70"/>
      <c r="L664" s="70"/>
      <c r="M664" s="70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</row>
    <row r="665" spans="1:26" ht="12.75" customHeight="1" x14ac:dyDescent="0.2">
      <c r="A665" s="70"/>
      <c r="B665" s="70"/>
      <c r="C665" s="70"/>
      <c r="D665" s="70"/>
      <c r="E665" s="70"/>
      <c r="F665" s="70"/>
      <c r="G665" s="70"/>
      <c r="H665" s="70"/>
      <c r="I665" s="70"/>
      <c r="J665" s="70"/>
      <c r="K665" s="70"/>
      <c r="L665" s="70"/>
      <c r="M665" s="70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</row>
    <row r="666" spans="1:26" ht="12.75" customHeight="1" x14ac:dyDescent="0.2">
      <c r="A666" s="70"/>
      <c r="B666" s="70"/>
      <c r="C666" s="70"/>
      <c r="D666" s="70"/>
      <c r="E666" s="70"/>
      <c r="F666" s="70"/>
      <c r="G666" s="70"/>
      <c r="H666" s="70"/>
      <c r="I666" s="70"/>
      <c r="J666" s="70"/>
      <c r="K666" s="70"/>
      <c r="L666" s="70"/>
      <c r="M666" s="70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</row>
    <row r="667" spans="1:26" ht="12.75" customHeight="1" x14ac:dyDescent="0.2">
      <c r="A667" s="70"/>
      <c r="B667" s="70"/>
      <c r="C667" s="70"/>
      <c r="D667" s="70"/>
      <c r="E667" s="70"/>
      <c r="F667" s="70"/>
      <c r="G667" s="70"/>
      <c r="H667" s="70"/>
      <c r="I667" s="70"/>
      <c r="J667" s="70"/>
      <c r="K667" s="70"/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</row>
    <row r="668" spans="1:26" ht="12.75" customHeight="1" x14ac:dyDescent="0.2">
      <c r="A668" s="70"/>
      <c r="B668" s="70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</row>
    <row r="669" spans="1:26" ht="12.75" customHeight="1" x14ac:dyDescent="0.2">
      <c r="A669" s="70"/>
      <c r="B669" s="70"/>
      <c r="C669" s="70"/>
      <c r="D669" s="70"/>
      <c r="E669" s="70"/>
      <c r="F669" s="70"/>
      <c r="G669" s="70"/>
      <c r="H669" s="70"/>
      <c r="I669" s="70"/>
      <c r="J669" s="70"/>
      <c r="K669" s="70"/>
      <c r="L669" s="70"/>
      <c r="M669" s="70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</row>
    <row r="670" spans="1:26" ht="12.75" customHeight="1" x14ac:dyDescent="0.2">
      <c r="A670" s="70"/>
      <c r="B670" s="70"/>
      <c r="C670" s="70"/>
      <c r="D670" s="70"/>
      <c r="E670" s="70"/>
      <c r="F670" s="70"/>
      <c r="G670" s="70"/>
      <c r="H670" s="70"/>
      <c r="I670" s="70"/>
      <c r="J670" s="70"/>
      <c r="K670" s="70"/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</row>
    <row r="671" spans="1:26" ht="12.75" customHeight="1" x14ac:dyDescent="0.2">
      <c r="A671" s="70"/>
      <c r="B671" s="70"/>
      <c r="C671" s="70"/>
      <c r="D671" s="70"/>
      <c r="E671" s="70"/>
      <c r="F671" s="70"/>
      <c r="G671" s="70"/>
      <c r="H671" s="70"/>
      <c r="I671" s="70"/>
      <c r="J671" s="70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</row>
    <row r="672" spans="1:26" ht="12.75" customHeight="1" x14ac:dyDescent="0.2">
      <c r="A672" s="70"/>
      <c r="B672" s="70"/>
      <c r="C672" s="70"/>
      <c r="D672" s="70"/>
      <c r="E672" s="70"/>
      <c r="F672" s="70"/>
      <c r="G672" s="70"/>
      <c r="H672" s="70"/>
      <c r="I672" s="70"/>
      <c r="J672" s="70"/>
      <c r="K672" s="70"/>
      <c r="L672" s="70"/>
      <c r="M672" s="70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</row>
    <row r="673" spans="1:26" ht="12.75" customHeight="1" x14ac:dyDescent="0.2">
      <c r="A673" s="70"/>
      <c r="B673" s="70"/>
      <c r="C673" s="70"/>
      <c r="D673" s="70"/>
      <c r="E673" s="70"/>
      <c r="F673" s="70"/>
      <c r="G673" s="70"/>
      <c r="H673" s="70"/>
      <c r="I673" s="70"/>
      <c r="J673" s="70"/>
      <c r="K673" s="70"/>
      <c r="L673" s="70"/>
      <c r="M673" s="70"/>
      <c r="N673" s="70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</row>
    <row r="674" spans="1:26" ht="12.75" customHeight="1" x14ac:dyDescent="0.2">
      <c r="A674" s="70"/>
      <c r="B674" s="70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0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</row>
    <row r="675" spans="1:26" ht="12.75" customHeight="1" x14ac:dyDescent="0.2">
      <c r="A675" s="70"/>
      <c r="B675" s="70"/>
      <c r="C675" s="70"/>
      <c r="D675" s="70"/>
      <c r="E675" s="70"/>
      <c r="F675" s="70"/>
      <c r="G675" s="70"/>
      <c r="H675" s="70"/>
      <c r="I675" s="70"/>
      <c r="J675" s="70"/>
      <c r="K675" s="70"/>
      <c r="L675" s="70"/>
      <c r="M675" s="70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</row>
    <row r="676" spans="1:26" ht="12.75" customHeight="1" x14ac:dyDescent="0.2">
      <c r="A676" s="70"/>
      <c r="B676" s="70"/>
      <c r="C676" s="70"/>
      <c r="D676" s="70"/>
      <c r="E676" s="70"/>
      <c r="F676" s="70"/>
      <c r="G676" s="70"/>
      <c r="H676" s="70"/>
      <c r="I676" s="70"/>
      <c r="J676" s="70"/>
      <c r="K676" s="70"/>
      <c r="L676" s="70"/>
      <c r="M676" s="70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</row>
    <row r="677" spans="1:26" ht="12.75" customHeight="1" x14ac:dyDescent="0.2">
      <c r="A677" s="70"/>
      <c r="B677" s="70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70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</row>
    <row r="678" spans="1:26" ht="12.75" customHeight="1" x14ac:dyDescent="0.2">
      <c r="A678" s="70"/>
      <c r="B678" s="70"/>
      <c r="C678" s="70"/>
      <c r="D678" s="70"/>
      <c r="E678" s="70"/>
      <c r="F678" s="70"/>
      <c r="G678" s="70"/>
      <c r="H678" s="70"/>
      <c r="I678" s="70"/>
      <c r="J678" s="70"/>
      <c r="K678" s="70"/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</row>
    <row r="679" spans="1:26" ht="12.75" customHeight="1" x14ac:dyDescent="0.2">
      <c r="A679" s="70"/>
      <c r="B679" s="70"/>
      <c r="C679" s="70"/>
      <c r="D679" s="70"/>
      <c r="E679" s="70"/>
      <c r="F679" s="70"/>
      <c r="G679" s="70"/>
      <c r="H679" s="70"/>
      <c r="I679" s="70"/>
      <c r="J679" s="70"/>
      <c r="K679" s="70"/>
      <c r="L679" s="70"/>
      <c r="M679" s="70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</row>
    <row r="680" spans="1:26" ht="12.75" customHeight="1" x14ac:dyDescent="0.2">
      <c r="A680" s="70"/>
      <c r="B680" s="70"/>
      <c r="C680" s="70"/>
      <c r="D680" s="70"/>
      <c r="E680" s="70"/>
      <c r="F680" s="70"/>
      <c r="G680" s="70"/>
      <c r="H680" s="70"/>
      <c r="I680" s="70"/>
      <c r="J680" s="70"/>
      <c r="K680" s="70"/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</row>
    <row r="681" spans="1:26" ht="12.75" customHeight="1" x14ac:dyDescent="0.2">
      <c r="A681" s="70"/>
      <c r="B681" s="70"/>
      <c r="C681" s="70"/>
      <c r="D681" s="70"/>
      <c r="E681" s="70"/>
      <c r="F681" s="70"/>
      <c r="G681" s="70"/>
      <c r="H681" s="70"/>
      <c r="I681" s="70"/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</row>
    <row r="682" spans="1:26" ht="12.75" customHeight="1" x14ac:dyDescent="0.2">
      <c r="A682" s="70"/>
      <c r="B682" s="70"/>
      <c r="C682" s="70"/>
      <c r="D682" s="70"/>
      <c r="E682" s="70"/>
      <c r="F682" s="70"/>
      <c r="G682" s="70"/>
      <c r="H682" s="70"/>
      <c r="I682" s="70"/>
      <c r="J682" s="70"/>
      <c r="K682" s="70"/>
      <c r="L682" s="70"/>
      <c r="M682" s="70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</row>
    <row r="683" spans="1:26" ht="12.75" customHeight="1" x14ac:dyDescent="0.2">
      <c r="A683" s="70"/>
      <c r="B683" s="70"/>
      <c r="C683" s="70"/>
      <c r="D683" s="70"/>
      <c r="E683" s="70"/>
      <c r="F683" s="70"/>
      <c r="G683" s="70"/>
      <c r="H683" s="70"/>
      <c r="I683" s="70"/>
      <c r="J683" s="70"/>
      <c r="K683" s="70"/>
      <c r="L683" s="70"/>
      <c r="M683" s="70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</row>
    <row r="684" spans="1:26" ht="12.75" customHeight="1" x14ac:dyDescent="0.2">
      <c r="A684" s="70"/>
      <c r="B684" s="70"/>
      <c r="C684" s="70"/>
      <c r="D684" s="70"/>
      <c r="E684" s="70"/>
      <c r="F684" s="70"/>
      <c r="G684" s="70"/>
      <c r="H684" s="70"/>
      <c r="I684" s="70"/>
      <c r="J684" s="70"/>
      <c r="K684" s="70"/>
      <c r="L684" s="70"/>
      <c r="M684" s="70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</row>
    <row r="685" spans="1:26" ht="12.75" customHeight="1" x14ac:dyDescent="0.2">
      <c r="A685" s="70"/>
      <c r="B685" s="70"/>
      <c r="C685" s="70"/>
      <c r="D685" s="70"/>
      <c r="E685" s="70"/>
      <c r="F685" s="70"/>
      <c r="G685" s="70"/>
      <c r="H685" s="70"/>
      <c r="I685" s="70"/>
      <c r="J685" s="70"/>
      <c r="K685" s="70"/>
      <c r="L685" s="70"/>
      <c r="M685" s="70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</row>
    <row r="686" spans="1:26" ht="12.75" customHeight="1" x14ac:dyDescent="0.2">
      <c r="A686" s="70"/>
      <c r="B686" s="70"/>
      <c r="C686" s="70"/>
      <c r="D686" s="70"/>
      <c r="E686" s="70"/>
      <c r="F686" s="70"/>
      <c r="G686" s="70"/>
      <c r="H686" s="70"/>
      <c r="I686" s="70"/>
      <c r="J686" s="70"/>
      <c r="K686" s="70"/>
      <c r="L686" s="70"/>
      <c r="M686" s="70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</row>
    <row r="687" spans="1:26" ht="12.75" customHeight="1" x14ac:dyDescent="0.2">
      <c r="A687" s="70"/>
      <c r="B687" s="70"/>
      <c r="C687" s="70"/>
      <c r="D687" s="70"/>
      <c r="E687" s="70"/>
      <c r="F687" s="70"/>
      <c r="G687" s="70"/>
      <c r="H687" s="70"/>
      <c r="I687" s="70"/>
      <c r="J687" s="70"/>
      <c r="K687" s="70"/>
      <c r="L687" s="70"/>
      <c r="M687" s="70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</row>
    <row r="688" spans="1:26" ht="12.75" customHeight="1" x14ac:dyDescent="0.2">
      <c r="A688" s="70"/>
      <c r="B688" s="70"/>
      <c r="C688" s="70"/>
      <c r="D688" s="70"/>
      <c r="E688" s="70"/>
      <c r="F688" s="70"/>
      <c r="G688" s="70"/>
      <c r="H688" s="70"/>
      <c r="I688" s="70"/>
      <c r="J688" s="70"/>
      <c r="K688" s="70"/>
      <c r="L688" s="70"/>
      <c r="M688" s="70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</row>
    <row r="689" spans="1:26" ht="12.75" customHeight="1" x14ac:dyDescent="0.2">
      <c r="A689" s="70"/>
      <c r="B689" s="70"/>
      <c r="C689" s="70"/>
      <c r="D689" s="70"/>
      <c r="E689" s="70"/>
      <c r="F689" s="70"/>
      <c r="G689" s="70"/>
      <c r="H689" s="70"/>
      <c r="I689" s="70"/>
      <c r="J689" s="70"/>
      <c r="K689" s="70"/>
      <c r="L689" s="70"/>
      <c r="M689" s="70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</row>
    <row r="690" spans="1:26" ht="12.75" customHeight="1" x14ac:dyDescent="0.2">
      <c r="A690" s="70"/>
      <c r="B690" s="70"/>
      <c r="C690" s="70"/>
      <c r="D690" s="70"/>
      <c r="E690" s="70"/>
      <c r="F690" s="70"/>
      <c r="G690" s="70"/>
      <c r="H690" s="70"/>
      <c r="I690" s="70"/>
      <c r="J690" s="70"/>
      <c r="K690" s="70"/>
      <c r="L690" s="70"/>
      <c r="M690" s="70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</row>
    <row r="691" spans="1:26" ht="12.75" customHeight="1" x14ac:dyDescent="0.2">
      <c r="A691" s="70"/>
      <c r="B691" s="70"/>
      <c r="C691" s="70"/>
      <c r="D691" s="70"/>
      <c r="E691" s="70"/>
      <c r="F691" s="70"/>
      <c r="G691" s="70"/>
      <c r="H691" s="70"/>
      <c r="I691" s="70"/>
      <c r="J691" s="70"/>
      <c r="K691" s="70"/>
      <c r="L691" s="70"/>
      <c r="M691" s="70"/>
      <c r="N691" s="70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</row>
    <row r="692" spans="1:26" ht="12.75" customHeight="1" x14ac:dyDescent="0.2">
      <c r="A692" s="70"/>
      <c r="B692" s="70"/>
      <c r="C692" s="70"/>
      <c r="D692" s="70"/>
      <c r="E692" s="70"/>
      <c r="F692" s="70"/>
      <c r="G692" s="70"/>
      <c r="H692" s="70"/>
      <c r="I692" s="70"/>
      <c r="J692" s="70"/>
      <c r="K692" s="70"/>
      <c r="L692" s="70"/>
      <c r="M692" s="70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</row>
    <row r="693" spans="1:26" ht="12.75" customHeight="1" x14ac:dyDescent="0.2">
      <c r="A693" s="70"/>
      <c r="B693" s="70"/>
      <c r="C693" s="70"/>
      <c r="D693" s="70"/>
      <c r="E693" s="70"/>
      <c r="F693" s="70"/>
      <c r="G693" s="70"/>
      <c r="H693" s="70"/>
      <c r="I693" s="70"/>
      <c r="J693" s="70"/>
      <c r="K693" s="70"/>
      <c r="L693" s="70"/>
      <c r="M693" s="70"/>
      <c r="N693" s="70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</row>
    <row r="694" spans="1:26" ht="12.75" customHeight="1" x14ac:dyDescent="0.2">
      <c r="A694" s="70"/>
      <c r="B694" s="70"/>
      <c r="C694" s="70"/>
      <c r="D694" s="70"/>
      <c r="E694" s="70"/>
      <c r="F694" s="70"/>
      <c r="G694" s="70"/>
      <c r="H694" s="70"/>
      <c r="I694" s="70"/>
      <c r="J694" s="70"/>
      <c r="K694" s="70"/>
      <c r="L694" s="70"/>
      <c r="M694" s="70"/>
      <c r="N694" s="70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</row>
    <row r="695" spans="1:26" ht="12.75" customHeight="1" x14ac:dyDescent="0.2">
      <c r="A695" s="70"/>
      <c r="B695" s="70"/>
      <c r="C695" s="70"/>
      <c r="D695" s="70"/>
      <c r="E695" s="70"/>
      <c r="F695" s="70"/>
      <c r="G695" s="70"/>
      <c r="H695" s="70"/>
      <c r="I695" s="70"/>
      <c r="J695" s="70"/>
      <c r="K695" s="70"/>
      <c r="L695" s="70"/>
      <c r="M695" s="70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</row>
    <row r="696" spans="1:26" ht="12.75" customHeight="1" x14ac:dyDescent="0.2">
      <c r="A696" s="70"/>
      <c r="B696" s="70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  <c r="N696" s="70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</row>
    <row r="697" spans="1:26" ht="12.75" customHeight="1" x14ac:dyDescent="0.2">
      <c r="A697" s="70"/>
      <c r="B697" s="70"/>
      <c r="C697" s="70"/>
      <c r="D697" s="70"/>
      <c r="E697" s="70"/>
      <c r="F697" s="70"/>
      <c r="G697" s="70"/>
      <c r="H697" s="70"/>
      <c r="I697" s="70"/>
      <c r="J697" s="70"/>
      <c r="K697" s="70"/>
      <c r="L697" s="70"/>
      <c r="M697" s="70"/>
      <c r="N697" s="70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</row>
    <row r="698" spans="1:26" ht="12.75" customHeight="1" x14ac:dyDescent="0.2">
      <c r="A698" s="70"/>
      <c r="B698" s="70"/>
      <c r="C698" s="70"/>
      <c r="D698" s="70"/>
      <c r="E698" s="70"/>
      <c r="F698" s="70"/>
      <c r="G698" s="70"/>
      <c r="H698" s="70"/>
      <c r="I698" s="70"/>
      <c r="J698" s="70"/>
      <c r="K698" s="70"/>
      <c r="L698" s="70"/>
      <c r="M698" s="70"/>
      <c r="N698" s="70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</row>
    <row r="699" spans="1:26" ht="12.75" customHeight="1" x14ac:dyDescent="0.2">
      <c r="A699" s="70"/>
      <c r="B699" s="70"/>
      <c r="C699" s="70"/>
      <c r="D699" s="70"/>
      <c r="E699" s="70"/>
      <c r="F699" s="70"/>
      <c r="G699" s="70"/>
      <c r="H699" s="70"/>
      <c r="I699" s="70"/>
      <c r="J699" s="70"/>
      <c r="K699" s="70"/>
      <c r="L699" s="70"/>
      <c r="M699" s="70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</row>
    <row r="700" spans="1:26" ht="12.75" customHeight="1" x14ac:dyDescent="0.2">
      <c r="A700" s="70"/>
      <c r="B700" s="70"/>
      <c r="C700" s="70"/>
      <c r="D700" s="70"/>
      <c r="E700" s="70"/>
      <c r="F700" s="70"/>
      <c r="G700" s="70"/>
      <c r="H700" s="70"/>
      <c r="I700" s="70"/>
      <c r="J700" s="70"/>
      <c r="K700" s="70"/>
      <c r="L700" s="70"/>
      <c r="M700" s="70"/>
      <c r="N700" s="70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</row>
    <row r="701" spans="1:26" ht="12.75" customHeight="1" x14ac:dyDescent="0.2">
      <c r="A701" s="70"/>
      <c r="B701" s="70"/>
      <c r="C701" s="70"/>
      <c r="D701" s="70"/>
      <c r="E701" s="70"/>
      <c r="F701" s="70"/>
      <c r="G701" s="70"/>
      <c r="H701" s="70"/>
      <c r="I701" s="70"/>
      <c r="J701" s="70"/>
      <c r="K701" s="70"/>
      <c r="L701" s="70"/>
      <c r="M701" s="70"/>
      <c r="N701" s="70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</row>
    <row r="702" spans="1:26" ht="12.75" customHeight="1" x14ac:dyDescent="0.2">
      <c r="A702" s="70"/>
      <c r="B702" s="70"/>
      <c r="C702" s="70"/>
      <c r="D702" s="70"/>
      <c r="E702" s="70"/>
      <c r="F702" s="70"/>
      <c r="G702" s="70"/>
      <c r="H702" s="70"/>
      <c r="I702" s="70"/>
      <c r="J702" s="70"/>
      <c r="K702" s="70"/>
      <c r="L702" s="70"/>
      <c r="M702" s="70"/>
      <c r="N702" s="70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</row>
    <row r="703" spans="1:26" ht="12.75" customHeight="1" x14ac:dyDescent="0.2">
      <c r="A703" s="70"/>
      <c r="B703" s="70"/>
      <c r="C703" s="70"/>
      <c r="D703" s="70"/>
      <c r="E703" s="70"/>
      <c r="F703" s="70"/>
      <c r="G703" s="70"/>
      <c r="H703" s="70"/>
      <c r="I703" s="70"/>
      <c r="J703" s="70"/>
      <c r="K703" s="70"/>
      <c r="L703" s="70"/>
      <c r="M703" s="70"/>
      <c r="N703" s="70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</row>
    <row r="704" spans="1:26" ht="12.75" customHeight="1" x14ac:dyDescent="0.2">
      <c r="A704" s="70"/>
      <c r="B704" s="70"/>
      <c r="C704" s="70"/>
      <c r="D704" s="70"/>
      <c r="E704" s="70"/>
      <c r="F704" s="70"/>
      <c r="G704" s="70"/>
      <c r="H704" s="70"/>
      <c r="I704" s="70"/>
      <c r="J704" s="70"/>
      <c r="K704" s="70"/>
      <c r="L704" s="70"/>
      <c r="M704" s="70"/>
      <c r="N704" s="70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</row>
    <row r="705" spans="1:26" ht="12.75" customHeight="1" x14ac:dyDescent="0.2">
      <c r="A705" s="70"/>
      <c r="B705" s="70"/>
      <c r="C705" s="70"/>
      <c r="D705" s="70"/>
      <c r="E705" s="70"/>
      <c r="F705" s="70"/>
      <c r="G705" s="70"/>
      <c r="H705" s="70"/>
      <c r="I705" s="70"/>
      <c r="J705" s="70"/>
      <c r="K705" s="70"/>
      <c r="L705" s="70"/>
      <c r="M705" s="70"/>
      <c r="N705" s="70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</row>
    <row r="706" spans="1:26" ht="12.75" customHeight="1" x14ac:dyDescent="0.2">
      <c r="A706" s="70"/>
      <c r="B706" s="70"/>
      <c r="C706" s="70"/>
      <c r="D706" s="70"/>
      <c r="E706" s="70"/>
      <c r="F706" s="70"/>
      <c r="G706" s="70"/>
      <c r="H706" s="70"/>
      <c r="I706" s="70"/>
      <c r="J706" s="70"/>
      <c r="K706" s="70"/>
      <c r="L706" s="70"/>
      <c r="M706" s="70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</row>
    <row r="707" spans="1:26" ht="12.75" customHeight="1" x14ac:dyDescent="0.2">
      <c r="A707" s="70"/>
      <c r="B707" s="70"/>
      <c r="C707" s="70"/>
      <c r="D707" s="70"/>
      <c r="E707" s="70"/>
      <c r="F707" s="70"/>
      <c r="G707" s="70"/>
      <c r="H707" s="70"/>
      <c r="I707" s="70"/>
      <c r="J707" s="70"/>
      <c r="K707" s="70"/>
      <c r="L707" s="70"/>
      <c r="M707" s="70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</row>
    <row r="708" spans="1:26" ht="12.75" customHeight="1" x14ac:dyDescent="0.2">
      <c r="A708" s="70"/>
      <c r="B708" s="70"/>
      <c r="C708" s="70"/>
      <c r="D708" s="70"/>
      <c r="E708" s="70"/>
      <c r="F708" s="70"/>
      <c r="G708" s="70"/>
      <c r="H708" s="70"/>
      <c r="I708" s="70"/>
      <c r="J708" s="70"/>
      <c r="K708" s="70"/>
      <c r="L708" s="70"/>
      <c r="M708" s="70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</row>
    <row r="709" spans="1:26" ht="12.75" customHeight="1" x14ac:dyDescent="0.2">
      <c r="A709" s="70"/>
      <c r="B709" s="70"/>
      <c r="C709" s="70"/>
      <c r="D709" s="70"/>
      <c r="E709" s="70"/>
      <c r="F709" s="70"/>
      <c r="G709" s="70"/>
      <c r="H709" s="70"/>
      <c r="I709" s="70"/>
      <c r="J709" s="70"/>
      <c r="K709" s="70"/>
      <c r="L709" s="70"/>
      <c r="M709" s="70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</row>
    <row r="710" spans="1:26" ht="12.75" customHeight="1" x14ac:dyDescent="0.2">
      <c r="A710" s="70"/>
      <c r="B710" s="70"/>
      <c r="C710" s="70"/>
      <c r="D710" s="70"/>
      <c r="E710" s="70"/>
      <c r="F710" s="70"/>
      <c r="G710" s="70"/>
      <c r="H710" s="70"/>
      <c r="I710" s="70"/>
      <c r="J710" s="70"/>
      <c r="K710" s="70"/>
      <c r="L710" s="70"/>
      <c r="M710" s="70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</row>
    <row r="711" spans="1:26" ht="12.75" customHeight="1" x14ac:dyDescent="0.2">
      <c r="A711" s="70"/>
      <c r="B711" s="70"/>
      <c r="C711" s="70"/>
      <c r="D711" s="70"/>
      <c r="E711" s="70"/>
      <c r="F711" s="70"/>
      <c r="G711" s="70"/>
      <c r="H711" s="70"/>
      <c r="I711" s="70"/>
      <c r="J711" s="70"/>
      <c r="K711" s="70"/>
      <c r="L711" s="70"/>
      <c r="M711" s="70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</row>
    <row r="712" spans="1:26" ht="12.75" customHeight="1" x14ac:dyDescent="0.2">
      <c r="A712" s="70"/>
      <c r="B712" s="70"/>
      <c r="C712" s="70"/>
      <c r="D712" s="70"/>
      <c r="E712" s="70"/>
      <c r="F712" s="70"/>
      <c r="G712" s="70"/>
      <c r="H712" s="70"/>
      <c r="I712" s="70"/>
      <c r="J712" s="70"/>
      <c r="K712" s="70"/>
      <c r="L712" s="70"/>
      <c r="M712" s="70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</row>
    <row r="713" spans="1:26" ht="12.75" customHeight="1" x14ac:dyDescent="0.2">
      <c r="A713" s="70"/>
      <c r="B713" s="70"/>
      <c r="C713" s="70"/>
      <c r="D713" s="70"/>
      <c r="E713" s="70"/>
      <c r="F713" s="70"/>
      <c r="G713" s="70"/>
      <c r="H713" s="70"/>
      <c r="I713" s="70"/>
      <c r="J713" s="70"/>
      <c r="K713" s="70"/>
      <c r="L713" s="70"/>
      <c r="M713" s="70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</row>
    <row r="714" spans="1:26" ht="12.75" customHeight="1" x14ac:dyDescent="0.2">
      <c r="A714" s="70"/>
      <c r="B714" s="70"/>
      <c r="C714" s="70"/>
      <c r="D714" s="70"/>
      <c r="E714" s="70"/>
      <c r="F714" s="70"/>
      <c r="G714" s="70"/>
      <c r="H714" s="70"/>
      <c r="I714" s="70"/>
      <c r="J714" s="70"/>
      <c r="K714" s="70"/>
      <c r="L714" s="70"/>
      <c r="M714" s="70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</row>
    <row r="715" spans="1:26" ht="12.75" customHeight="1" x14ac:dyDescent="0.2">
      <c r="A715" s="70"/>
      <c r="B715" s="70"/>
      <c r="C715" s="70"/>
      <c r="D715" s="70"/>
      <c r="E715" s="70"/>
      <c r="F715" s="70"/>
      <c r="G715" s="70"/>
      <c r="H715" s="70"/>
      <c r="I715" s="70"/>
      <c r="J715" s="70"/>
      <c r="K715" s="70"/>
      <c r="L715" s="70"/>
      <c r="M715" s="70"/>
      <c r="N715" s="70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</row>
    <row r="716" spans="1:26" ht="12.75" customHeight="1" x14ac:dyDescent="0.2">
      <c r="A716" s="70"/>
      <c r="B716" s="70"/>
      <c r="C716" s="70"/>
      <c r="D716" s="70"/>
      <c r="E716" s="70"/>
      <c r="F716" s="70"/>
      <c r="G716" s="70"/>
      <c r="H716" s="70"/>
      <c r="I716" s="70"/>
      <c r="J716" s="70"/>
      <c r="K716" s="70"/>
      <c r="L716" s="70"/>
      <c r="M716" s="70"/>
      <c r="N716" s="70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</row>
    <row r="717" spans="1:26" ht="12.75" customHeight="1" x14ac:dyDescent="0.2">
      <c r="A717" s="70"/>
      <c r="B717" s="70"/>
      <c r="C717" s="70"/>
      <c r="D717" s="70"/>
      <c r="E717" s="70"/>
      <c r="F717" s="70"/>
      <c r="G717" s="70"/>
      <c r="H717" s="70"/>
      <c r="I717" s="70"/>
      <c r="J717" s="70"/>
      <c r="K717" s="70"/>
      <c r="L717" s="70"/>
      <c r="M717" s="70"/>
      <c r="N717" s="70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</row>
    <row r="718" spans="1:26" ht="12.75" customHeight="1" x14ac:dyDescent="0.2">
      <c r="A718" s="70"/>
      <c r="B718" s="70"/>
      <c r="C718" s="70"/>
      <c r="D718" s="70"/>
      <c r="E718" s="70"/>
      <c r="F718" s="70"/>
      <c r="G718" s="70"/>
      <c r="H718" s="70"/>
      <c r="I718" s="70"/>
      <c r="J718" s="70"/>
      <c r="K718" s="70"/>
      <c r="L718" s="70"/>
      <c r="M718" s="70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</row>
    <row r="719" spans="1:26" ht="12.75" customHeight="1" x14ac:dyDescent="0.2">
      <c r="A719" s="70"/>
      <c r="B719" s="70"/>
      <c r="C719" s="70"/>
      <c r="D719" s="70"/>
      <c r="E719" s="70"/>
      <c r="F719" s="70"/>
      <c r="G719" s="70"/>
      <c r="H719" s="70"/>
      <c r="I719" s="70"/>
      <c r="J719" s="70"/>
      <c r="K719" s="70"/>
      <c r="L719" s="70"/>
      <c r="M719" s="70"/>
      <c r="N719" s="70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</row>
    <row r="720" spans="1:26" ht="12.75" customHeight="1" x14ac:dyDescent="0.2">
      <c r="A720" s="70"/>
      <c r="B720" s="70"/>
      <c r="C720" s="70"/>
      <c r="D720" s="70"/>
      <c r="E720" s="70"/>
      <c r="F720" s="70"/>
      <c r="G720" s="70"/>
      <c r="H720" s="70"/>
      <c r="I720" s="70"/>
      <c r="J720" s="70"/>
      <c r="K720" s="70"/>
      <c r="L720" s="70"/>
      <c r="M720" s="70"/>
      <c r="N720" s="70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</row>
    <row r="721" spans="1:26" ht="12.75" customHeight="1" x14ac:dyDescent="0.2">
      <c r="A721" s="70"/>
      <c r="B721" s="70"/>
      <c r="C721" s="70"/>
      <c r="D721" s="70"/>
      <c r="E721" s="70"/>
      <c r="F721" s="70"/>
      <c r="G721" s="70"/>
      <c r="H721" s="70"/>
      <c r="I721" s="70"/>
      <c r="J721" s="70"/>
      <c r="K721" s="70"/>
      <c r="L721" s="70"/>
      <c r="M721" s="70"/>
      <c r="N721" s="70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</row>
    <row r="722" spans="1:26" ht="12.75" customHeight="1" x14ac:dyDescent="0.2">
      <c r="A722" s="70"/>
      <c r="B722" s="70"/>
      <c r="C722" s="70"/>
      <c r="D722" s="70"/>
      <c r="E722" s="70"/>
      <c r="F722" s="70"/>
      <c r="G722" s="70"/>
      <c r="H722" s="70"/>
      <c r="I722" s="70"/>
      <c r="J722" s="70"/>
      <c r="K722" s="70"/>
      <c r="L722" s="70"/>
      <c r="M722" s="70"/>
      <c r="N722" s="70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</row>
    <row r="723" spans="1:26" ht="12.75" customHeight="1" x14ac:dyDescent="0.2">
      <c r="A723" s="70"/>
      <c r="B723" s="70"/>
      <c r="C723" s="70"/>
      <c r="D723" s="70"/>
      <c r="E723" s="70"/>
      <c r="F723" s="70"/>
      <c r="G723" s="70"/>
      <c r="H723" s="70"/>
      <c r="I723" s="70"/>
      <c r="J723" s="70"/>
      <c r="K723" s="70"/>
      <c r="L723" s="70"/>
      <c r="M723" s="70"/>
      <c r="N723" s="70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</row>
    <row r="724" spans="1:26" ht="12.75" customHeight="1" x14ac:dyDescent="0.2">
      <c r="A724" s="70"/>
      <c r="B724" s="70"/>
      <c r="C724" s="70"/>
      <c r="D724" s="70"/>
      <c r="E724" s="70"/>
      <c r="F724" s="70"/>
      <c r="G724" s="70"/>
      <c r="H724" s="70"/>
      <c r="I724" s="70"/>
      <c r="J724" s="70"/>
      <c r="K724" s="70"/>
      <c r="L724" s="70"/>
      <c r="M724" s="70"/>
      <c r="N724" s="70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</row>
    <row r="725" spans="1:26" ht="12.75" customHeight="1" x14ac:dyDescent="0.2">
      <c r="A725" s="70"/>
      <c r="B725" s="70"/>
      <c r="C725" s="70"/>
      <c r="D725" s="70"/>
      <c r="E725" s="70"/>
      <c r="F725" s="70"/>
      <c r="G725" s="70"/>
      <c r="H725" s="70"/>
      <c r="I725" s="70"/>
      <c r="J725" s="70"/>
      <c r="K725" s="70"/>
      <c r="L725" s="70"/>
      <c r="M725" s="70"/>
      <c r="N725" s="70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</row>
    <row r="726" spans="1:26" ht="12.75" customHeight="1" x14ac:dyDescent="0.2">
      <c r="A726" s="70"/>
      <c r="B726" s="70"/>
      <c r="C726" s="70"/>
      <c r="D726" s="70"/>
      <c r="E726" s="70"/>
      <c r="F726" s="70"/>
      <c r="G726" s="70"/>
      <c r="H726" s="70"/>
      <c r="I726" s="70"/>
      <c r="J726" s="70"/>
      <c r="K726" s="70"/>
      <c r="L726" s="70"/>
      <c r="M726" s="70"/>
      <c r="N726" s="70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</row>
    <row r="727" spans="1:26" ht="12.75" customHeight="1" x14ac:dyDescent="0.2">
      <c r="A727" s="70"/>
      <c r="B727" s="70"/>
      <c r="C727" s="70"/>
      <c r="D727" s="70"/>
      <c r="E727" s="70"/>
      <c r="F727" s="70"/>
      <c r="G727" s="70"/>
      <c r="H727" s="70"/>
      <c r="I727" s="70"/>
      <c r="J727" s="70"/>
      <c r="K727" s="70"/>
      <c r="L727" s="70"/>
      <c r="M727" s="70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</row>
    <row r="728" spans="1:26" ht="12.75" customHeight="1" x14ac:dyDescent="0.2">
      <c r="A728" s="70"/>
      <c r="B728" s="70"/>
      <c r="C728" s="70"/>
      <c r="D728" s="70"/>
      <c r="E728" s="70"/>
      <c r="F728" s="70"/>
      <c r="G728" s="70"/>
      <c r="H728" s="70"/>
      <c r="I728" s="70"/>
      <c r="J728" s="70"/>
      <c r="K728" s="70"/>
      <c r="L728" s="70"/>
      <c r="M728" s="70"/>
      <c r="N728" s="70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</row>
    <row r="729" spans="1:26" ht="12.75" customHeight="1" x14ac:dyDescent="0.2">
      <c r="A729" s="70"/>
      <c r="B729" s="70"/>
      <c r="C729" s="70"/>
      <c r="D729" s="70"/>
      <c r="E729" s="70"/>
      <c r="F729" s="70"/>
      <c r="G729" s="70"/>
      <c r="H729" s="70"/>
      <c r="I729" s="70"/>
      <c r="J729" s="70"/>
      <c r="K729" s="70"/>
      <c r="L729" s="70"/>
      <c r="M729" s="70"/>
      <c r="N729" s="70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</row>
    <row r="730" spans="1:26" ht="12.75" customHeight="1" x14ac:dyDescent="0.2">
      <c r="A730" s="70"/>
      <c r="B730" s="70"/>
      <c r="C730" s="70"/>
      <c r="D730" s="70"/>
      <c r="E730" s="70"/>
      <c r="F730" s="70"/>
      <c r="G730" s="70"/>
      <c r="H730" s="70"/>
      <c r="I730" s="70"/>
      <c r="J730" s="70"/>
      <c r="K730" s="70"/>
      <c r="L730" s="70"/>
      <c r="M730" s="70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</row>
    <row r="731" spans="1:26" ht="12.75" customHeight="1" x14ac:dyDescent="0.2">
      <c r="A731" s="70"/>
      <c r="B731" s="70"/>
      <c r="C731" s="70"/>
      <c r="D731" s="70"/>
      <c r="E731" s="70"/>
      <c r="F731" s="70"/>
      <c r="G731" s="70"/>
      <c r="H731" s="70"/>
      <c r="I731" s="70"/>
      <c r="J731" s="70"/>
      <c r="K731" s="70"/>
      <c r="L731" s="70"/>
      <c r="M731" s="70"/>
      <c r="N731" s="70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</row>
    <row r="732" spans="1:26" ht="12.75" customHeight="1" x14ac:dyDescent="0.2">
      <c r="A732" s="70"/>
      <c r="B732" s="70"/>
      <c r="C732" s="70"/>
      <c r="D732" s="70"/>
      <c r="E732" s="70"/>
      <c r="F732" s="70"/>
      <c r="G732" s="70"/>
      <c r="H732" s="70"/>
      <c r="I732" s="70"/>
      <c r="J732" s="70"/>
      <c r="K732" s="70"/>
      <c r="L732" s="70"/>
      <c r="M732" s="70"/>
      <c r="N732" s="70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</row>
    <row r="733" spans="1:26" ht="12.75" customHeight="1" x14ac:dyDescent="0.2">
      <c r="A733" s="70"/>
      <c r="B733" s="70"/>
      <c r="C733" s="70"/>
      <c r="D733" s="70"/>
      <c r="E733" s="70"/>
      <c r="F733" s="70"/>
      <c r="G733" s="70"/>
      <c r="H733" s="70"/>
      <c r="I733" s="70"/>
      <c r="J733" s="70"/>
      <c r="K733" s="70"/>
      <c r="L733" s="70"/>
      <c r="M733" s="70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</row>
    <row r="734" spans="1:26" ht="12.75" customHeight="1" x14ac:dyDescent="0.2">
      <c r="A734" s="70"/>
      <c r="B734" s="70"/>
      <c r="C734" s="70"/>
      <c r="D734" s="70"/>
      <c r="E734" s="70"/>
      <c r="F734" s="70"/>
      <c r="G734" s="70"/>
      <c r="H734" s="70"/>
      <c r="I734" s="70"/>
      <c r="J734" s="70"/>
      <c r="K734" s="70"/>
      <c r="L734" s="70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</row>
    <row r="735" spans="1:26" ht="12.75" customHeight="1" x14ac:dyDescent="0.2">
      <c r="A735" s="70"/>
      <c r="B735" s="70"/>
      <c r="C735" s="70"/>
      <c r="D735" s="70"/>
      <c r="E735" s="70"/>
      <c r="F735" s="70"/>
      <c r="G735" s="70"/>
      <c r="H735" s="70"/>
      <c r="I735" s="70"/>
      <c r="J735" s="70"/>
      <c r="K735" s="70"/>
      <c r="L735" s="70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</row>
    <row r="736" spans="1:26" ht="12.75" customHeight="1" x14ac:dyDescent="0.2">
      <c r="A736" s="70"/>
      <c r="B736" s="70"/>
      <c r="C736" s="70"/>
      <c r="D736" s="70"/>
      <c r="E736" s="70"/>
      <c r="F736" s="70"/>
      <c r="G736" s="70"/>
      <c r="H736" s="70"/>
      <c r="I736" s="70"/>
      <c r="J736" s="70"/>
      <c r="K736" s="70"/>
      <c r="L736" s="70"/>
      <c r="M736" s="70"/>
      <c r="N736" s="70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</row>
    <row r="737" spans="1:26" ht="12.75" customHeight="1" x14ac:dyDescent="0.2">
      <c r="A737" s="70"/>
      <c r="B737" s="70"/>
      <c r="C737" s="70"/>
      <c r="D737" s="70"/>
      <c r="E737" s="70"/>
      <c r="F737" s="70"/>
      <c r="G737" s="70"/>
      <c r="H737" s="70"/>
      <c r="I737" s="70"/>
      <c r="J737" s="70"/>
      <c r="K737" s="70"/>
      <c r="L737" s="70"/>
      <c r="M737" s="70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</row>
    <row r="738" spans="1:26" ht="12.75" customHeight="1" x14ac:dyDescent="0.2">
      <c r="A738" s="70"/>
      <c r="B738" s="70"/>
      <c r="C738" s="70"/>
      <c r="D738" s="70"/>
      <c r="E738" s="70"/>
      <c r="F738" s="70"/>
      <c r="G738" s="70"/>
      <c r="H738" s="70"/>
      <c r="I738" s="70"/>
      <c r="J738" s="70"/>
      <c r="K738" s="70"/>
      <c r="L738" s="70"/>
      <c r="M738" s="70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</row>
    <row r="739" spans="1:26" ht="12.75" customHeight="1" x14ac:dyDescent="0.2">
      <c r="A739" s="70"/>
      <c r="B739" s="70"/>
      <c r="C739" s="70"/>
      <c r="D739" s="70"/>
      <c r="E739" s="70"/>
      <c r="F739" s="70"/>
      <c r="G739" s="70"/>
      <c r="H739" s="70"/>
      <c r="I739" s="70"/>
      <c r="J739" s="70"/>
      <c r="K739" s="70"/>
      <c r="L739" s="70"/>
      <c r="M739" s="70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</row>
    <row r="740" spans="1:26" ht="12.75" customHeight="1" x14ac:dyDescent="0.2">
      <c r="A740" s="70"/>
      <c r="B740" s="70"/>
      <c r="C740" s="70"/>
      <c r="D740" s="70"/>
      <c r="E740" s="70"/>
      <c r="F740" s="70"/>
      <c r="G740" s="70"/>
      <c r="H740" s="70"/>
      <c r="I740" s="70"/>
      <c r="J740" s="70"/>
      <c r="K740" s="70"/>
      <c r="L740" s="70"/>
      <c r="M740" s="70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</row>
    <row r="741" spans="1:26" ht="12.75" customHeight="1" x14ac:dyDescent="0.2">
      <c r="A741" s="70"/>
      <c r="B741" s="70"/>
      <c r="C741" s="70"/>
      <c r="D741" s="70"/>
      <c r="E741" s="70"/>
      <c r="F741" s="70"/>
      <c r="G741" s="70"/>
      <c r="H741" s="70"/>
      <c r="I741" s="70"/>
      <c r="J741" s="70"/>
      <c r="K741" s="70"/>
      <c r="L741" s="70"/>
      <c r="M741" s="70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</row>
    <row r="742" spans="1:26" ht="12.75" customHeight="1" x14ac:dyDescent="0.2">
      <c r="A742" s="70"/>
      <c r="B742" s="70"/>
      <c r="C742" s="70"/>
      <c r="D742" s="70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</row>
    <row r="743" spans="1:26" ht="12.75" customHeight="1" x14ac:dyDescent="0.2">
      <c r="A743" s="70"/>
      <c r="B743" s="70"/>
      <c r="C743" s="70"/>
      <c r="D743" s="70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</row>
    <row r="744" spans="1:26" ht="12.75" customHeight="1" x14ac:dyDescent="0.2">
      <c r="A744" s="70"/>
      <c r="B744" s="70"/>
      <c r="C744" s="70"/>
      <c r="D744" s="70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</row>
    <row r="745" spans="1:26" ht="12.75" customHeight="1" x14ac:dyDescent="0.2">
      <c r="A745" s="70"/>
      <c r="B745" s="70"/>
      <c r="C745" s="70"/>
      <c r="D745" s="7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</row>
    <row r="746" spans="1:26" ht="12.75" customHeight="1" x14ac:dyDescent="0.2">
      <c r="A746" s="70"/>
      <c r="B746" s="70"/>
      <c r="C746" s="70"/>
      <c r="D746" s="70"/>
      <c r="E746" s="70"/>
      <c r="F746" s="70"/>
      <c r="G746" s="70"/>
      <c r="H746" s="70"/>
      <c r="I746" s="70"/>
      <c r="J746" s="70"/>
      <c r="K746" s="70"/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</row>
    <row r="747" spans="1:26" ht="12.75" customHeight="1" x14ac:dyDescent="0.2">
      <c r="A747" s="70"/>
      <c r="B747" s="70"/>
      <c r="C747" s="70"/>
      <c r="D747" s="70"/>
      <c r="E747" s="70"/>
      <c r="F747" s="70"/>
      <c r="G747" s="70"/>
      <c r="H747" s="70"/>
      <c r="I747" s="70"/>
      <c r="J747" s="70"/>
      <c r="K747" s="70"/>
      <c r="L747" s="70"/>
      <c r="M747" s="70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</row>
    <row r="748" spans="1:26" ht="12.75" customHeight="1" x14ac:dyDescent="0.2">
      <c r="A748" s="70"/>
      <c r="B748" s="70"/>
      <c r="C748" s="70"/>
      <c r="D748" s="70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</row>
    <row r="749" spans="1:26" ht="12.75" customHeight="1" x14ac:dyDescent="0.2">
      <c r="A749" s="70"/>
      <c r="B749" s="70"/>
      <c r="C749" s="70"/>
      <c r="D749" s="70"/>
      <c r="E749" s="70"/>
      <c r="F749" s="70"/>
      <c r="G749" s="70"/>
      <c r="H749" s="70"/>
      <c r="I749" s="70"/>
      <c r="J749" s="70"/>
      <c r="K749" s="70"/>
      <c r="L749" s="70"/>
      <c r="M749" s="70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</row>
    <row r="750" spans="1:26" ht="12.75" customHeight="1" x14ac:dyDescent="0.2">
      <c r="A750" s="70"/>
      <c r="B750" s="70"/>
      <c r="C750" s="70"/>
      <c r="D750" s="70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</row>
    <row r="751" spans="1:26" ht="12.75" customHeight="1" x14ac:dyDescent="0.2">
      <c r="A751" s="70"/>
      <c r="B751" s="70"/>
      <c r="C751" s="70"/>
      <c r="D751" s="70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</row>
    <row r="752" spans="1:26" ht="12.75" customHeight="1" x14ac:dyDescent="0.2">
      <c r="A752" s="70"/>
      <c r="B752" s="70"/>
      <c r="C752" s="70"/>
      <c r="D752" s="70"/>
      <c r="E752" s="70"/>
      <c r="F752" s="70"/>
      <c r="G752" s="70"/>
      <c r="H752" s="70"/>
      <c r="I752" s="70"/>
      <c r="J752" s="70"/>
      <c r="K752" s="70"/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</row>
    <row r="753" spans="1:26" ht="12.75" customHeight="1" x14ac:dyDescent="0.2">
      <c r="A753" s="70"/>
      <c r="B753" s="70"/>
      <c r="C753" s="70"/>
      <c r="D753" s="70"/>
      <c r="E753" s="70"/>
      <c r="F753" s="70"/>
      <c r="G753" s="70"/>
      <c r="H753" s="70"/>
      <c r="I753" s="70"/>
      <c r="J753" s="70"/>
      <c r="K753" s="70"/>
      <c r="L753" s="70"/>
      <c r="M753" s="70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</row>
    <row r="754" spans="1:26" ht="12.75" customHeight="1" x14ac:dyDescent="0.2">
      <c r="A754" s="70"/>
      <c r="B754" s="70"/>
      <c r="C754" s="70"/>
      <c r="D754" s="70"/>
      <c r="E754" s="70"/>
      <c r="F754" s="70"/>
      <c r="G754" s="70"/>
      <c r="H754" s="70"/>
      <c r="I754" s="70"/>
      <c r="J754" s="70"/>
      <c r="K754" s="70"/>
      <c r="L754" s="70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</row>
    <row r="755" spans="1:26" ht="12.75" customHeight="1" x14ac:dyDescent="0.2">
      <c r="A755" s="70"/>
      <c r="B755" s="70"/>
      <c r="C755" s="70"/>
      <c r="D755" s="70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</row>
    <row r="756" spans="1:26" ht="12.75" customHeight="1" x14ac:dyDescent="0.2">
      <c r="A756" s="70"/>
      <c r="B756" s="70"/>
      <c r="C756" s="70"/>
      <c r="D756" s="70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</row>
    <row r="757" spans="1:26" ht="12.75" customHeight="1" x14ac:dyDescent="0.2">
      <c r="A757" s="70"/>
      <c r="B757" s="70"/>
      <c r="C757" s="70"/>
      <c r="D757" s="70"/>
      <c r="E757" s="70"/>
      <c r="F757" s="70"/>
      <c r="G757" s="70"/>
      <c r="H757" s="70"/>
      <c r="I757" s="70"/>
      <c r="J757" s="70"/>
      <c r="K757" s="70"/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</row>
    <row r="758" spans="1:26" ht="12.75" customHeight="1" x14ac:dyDescent="0.2">
      <c r="A758" s="70"/>
      <c r="B758" s="70"/>
      <c r="C758" s="70"/>
      <c r="D758" s="70"/>
      <c r="E758" s="70"/>
      <c r="F758" s="70"/>
      <c r="G758" s="70"/>
      <c r="H758" s="70"/>
      <c r="I758" s="70"/>
      <c r="J758" s="70"/>
      <c r="K758" s="70"/>
      <c r="L758" s="70"/>
      <c r="M758" s="70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</row>
    <row r="759" spans="1:26" ht="12.75" customHeight="1" x14ac:dyDescent="0.2">
      <c r="A759" s="70"/>
      <c r="B759" s="70"/>
      <c r="C759" s="70"/>
      <c r="D759" s="70"/>
      <c r="E759" s="70"/>
      <c r="F759" s="70"/>
      <c r="G759" s="70"/>
      <c r="H759" s="70"/>
      <c r="I759" s="70"/>
      <c r="J759" s="70"/>
      <c r="K759" s="70"/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</row>
    <row r="760" spans="1:26" ht="12.75" customHeight="1" x14ac:dyDescent="0.2">
      <c r="A760" s="70"/>
      <c r="B760" s="70"/>
      <c r="C760" s="70"/>
      <c r="D760" s="70"/>
      <c r="E760" s="70"/>
      <c r="F760" s="70"/>
      <c r="G760" s="70"/>
      <c r="H760" s="70"/>
      <c r="I760" s="70"/>
      <c r="J760" s="70"/>
      <c r="K760" s="70"/>
      <c r="L760" s="70"/>
      <c r="M760" s="70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</row>
    <row r="761" spans="1:26" ht="12.75" customHeight="1" x14ac:dyDescent="0.2">
      <c r="A761" s="70"/>
      <c r="B761" s="70"/>
      <c r="C761" s="70"/>
      <c r="D761" s="70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</row>
    <row r="762" spans="1:26" ht="12.75" customHeight="1" x14ac:dyDescent="0.2">
      <c r="A762" s="70"/>
      <c r="B762" s="70"/>
      <c r="C762" s="70"/>
      <c r="D762" s="70"/>
      <c r="E762" s="70"/>
      <c r="F762" s="70"/>
      <c r="G762" s="70"/>
      <c r="H762" s="70"/>
      <c r="I762" s="70"/>
      <c r="J762" s="70"/>
      <c r="K762" s="70"/>
      <c r="L762" s="70"/>
      <c r="M762" s="70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</row>
    <row r="763" spans="1:26" ht="12.75" customHeight="1" x14ac:dyDescent="0.2">
      <c r="A763" s="70"/>
      <c r="B763" s="70"/>
      <c r="C763" s="70"/>
      <c r="D763" s="70"/>
      <c r="E763" s="70"/>
      <c r="F763" s="70"/>
      <c r="G763" s="70"/>
      <c r="H763" s="70"/>
      <c r="I763" s="70"/>
      <c r="J763" s="70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</row>
    <row r="764" spans="1:26" ht="12.75" customHeight="1" x14ac:dyDescent="0.2">
      <c r="A764" s="70"/>
      <c r="B764" s="70"/>
      <c r="C764" s="70"/>
      <c r="D764" s="70"/>
      <c r="E764" s="70"/>
      <c r="F764" s="70"/>
      <c r="G764" s="70"/>
      <c r="H764" s="70"/>
      <c r="I764" s="70"/>
      <c r="J764" s="70"/>
      <c r="K764" s="70"/>
      <c r="L764" s="70"/>
      <c r="M764" s="70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</row>
    <row r="765" spans="1:26" ht="12.75" customHeight="1" x14ac:dyDescent="0.2">
      <c r="A765" s="70"/>
      <c r="B765" s="70"/>
      <c r="C765" s="70"/>
      <c r="D765" s="70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</row>
    <row r="766" spans="1:26" ht="12.75" customHeight="1" x14ac:dyDescent="0.2">
      <c r="A766" s="70"/>
      <c r="B766" s="70"/>
      <c r="C766" s="70"/>
      <c r="D766" s="70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</row>
    <row r="767" spans="1:26" ht="12.75" customHeight="1" x14ac:dyDescent="0.2">
      <c r="A767" s="70"/>
      <c r="B767" s="70"/>
      <c r="C767" s="70"/>
      <c r="D767" s="70"/>
      <c r="E767" s="70"/>
      <c r="F767" s="70"/>
      <c r="G767" s="70"/>
      <c r="H767" s="70"/>
      <c r="I767" s="70"/>
      <c r="J767" s="70"/>
      <c r="K767" s="70"/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</row>
    <row r="768" spans="1:26" ht="12.75" customHeight="1" x14ac:dyDescent="0.2">
      <c r="A768" s="70"/>
      <c r="B768" s="70"/>
      <c r="C768" s="70"/>
      <c r="D768" s="70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</row>
    <row r="769" spans="1:26" ht="12.75" customHeight="1" x14ac:dyDescent="0.2">
      <c r="A769" s="70"/>
      <c r="B769" s="70"/>
      <c r="C769" s="70"/>
      <c r="D769" s="7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</row>
    <row r="770" spans="1:26" ht="12.75" customHeight="1" x14ac:dyDescent="0.2">
      <c r="A770" s="70"/>
      <c r="B770" s="70"/>
      <c r="C770" s="70"/>
      <c r="D770" s="70"/>
      <c r="E770" s="70"/>
      <c r="F770" s="70"/>
      <c r="G770" s="70"/>
      <c r="H770" s="70"/>
      <c r="I770" s="70"/>
      <c r="J770" s="70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</row>
    <row r="771" spans="1:26" ht="12.75" customHeight="1" x14ac:dyDescent="0.2">
      <c r="A771" s="70"/>
      <c r="B771" s="70"/>
      <c r="C771" s="70"/>
      <c r="D771" s="70"/>
      <c r="E771" s="70"/>
      <c r="F771" s="70"/>
      <c r="G771" s="70"/>
      <c r="H771" s="70"/>
      <c r="I771" s="70"/>
      <c r="J771" s="70"/>
      <c r="K771" s="70"/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</row>
    <row r="772" spans="1:26" ht="12.75" customHeight="1" x14ac:dyDescent="0.2">
      <c r="A772" s="70"/>
      <c r="B772" s="70"/>
      <c r="C772" s="70"/>
      <c r="D772" s="70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</row>
    <row r="773" spans="1:26" ht="12.75" customHeight="1" x14ac:dyDescent="0.2">
      <c r="A773" s="70"/>
      <c r="B773" s="70"/>
      <c r="C773" s="70"/>
      <c r="D773" s="70"/>
      <c r="E773" s="70"/>
      <c r="F773" s="70"/>
      <c r="G773" s="70"/>
      <c r="H773" s="70"/>
      <c r="I773" s="70"/>
      <c r="J773" s="70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</row>
    <row r="774" spans="1:26" ht="12.75" customHeight="1" x14ac:dyDescent="0.2">
      <c r="A774" s="70"/>
      <c r="B774" s="70"/>
      <c r="C774" s="70"/>
      <c r="D774" s="70"/>
      <c r="E774" s="70"/>
      <c r="F774" s="70"/>
      <c r="G774" s="70"/>
      <c r="H774" s="70"/>
      <c r="I774" s="70"/>
      <c r="J774" s="70"/>
      <c r="K774" s="70"/>
      <c r="L774" s="70"/>
      <c r="M774" s="70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</row>
    <row r="775" spans="1:26" ht="12.75" customHeight="1" x14ac:dyDescent="0.2">
      <c r="A775" s="70"/>
      <c r="B775" s="70"/>
      <c r="C775" s="70"/>
      <c r="D775" s="70"/>
      <c r="E775" s="70"/>
      <c r="F775" s="70"/>
      <c r="G775" s="70"/>
      <c r="H775" s="70"/>
      <c r="I775" s="70"/>
      <c r="J775" s="70"/>
      <c r="K775" s="70"/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</row>
    <row r="776" spans="1:26" ht="12.75" customHeight="1" x14ac:dyDescent="0.2">
      <c r="A776" s="70"/>
      <c r="B776" s="70"/>
      <c r="C776" s="70"/>
      <c r="D776" s="70"/>
      <c r="E776" s="70"/>
      <c r="F776" s="70"/>
      <c r="G776" s="70"/>
      <c r="H776" s="70"/>
      <c r="I776" s="70"/>
      <c r="J776" s="70"/>
      <c r="K776" s="70"/>
      <c r="L776" s="70"/>
      <c r="M776" s="70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</row>
    <row r="777" spans="1:26" ht="12.75" customHeight="1" x14ac:dyDescent="0.2">
      <c r="A777" s="70"/>
      <c r="B777" s="70"/>
      <c r="C777" s="70"/>
      <c r="D777" s="70"/>
      <c r="E777" s="70"/>
      <c r="F777" s="70"/>
      <c r="G777" s="70"/>
      <c r="H777" s="70"/>
      <c r="I777" s="70"/>
      <c r="J777" s="70"/>
      <c r="K777" s="70"/>
      <c r="L777" s="70"/>
      <c r="M777" s="70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</row>
    <row r="778" spans="1:26" ht="12.75" customHeight="1" x14ac:dyDescent="0.2">
      <c r="A778" s="70"/>
      <c r="B778" s="70"/>
      <c r="C778" s="70"/>
      <c r="D778" s="70"/>
      <c r="E778" s="70"/>
      <c r="F778" s="70"/>
      <c r="G778" s="70"/>
      <c r="H778" s="70"/>
      <c r="I778" s="70"/>
      <c r="J778" s="70"/>
      <c r="K778" s="70"/>
      <c r="L778" s="70"/>
      <c r="M778" s="70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</row>
    <row r="779" spans="1:26" ht="12.75" customHeight="1" x14ac:dyDescent="0.2">
      <c r="A779" s="70"/>
      <c r="B779" s="70"/>
      <c r="C779" s="70"/>
      <c r="D779" s="70"/>
      <c r="E779" s="70"/>
      <c r="F779" s="70"/>
      <c r="G779" s="70"/>
      <c r="H779" s="70"/>
      <c r="I779" s="70"/>
      <c r="J779" s="70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</row>
    <row r="780" spans="1:26" ht="12.75" customHeight="1" x14ac:dyDescent="0.2">
      <c r="A780" s="70"/>
      <c r="B780" s="70"/>
      <c r="C780" s="70"/>
      <c r="D780" s="70"/>
      <c r="E780" s="70"/>
      <c r="F780" s="70"/>
      <c r="G780" s="70"/>
      <c r="H780" s="70"/>
      <c r="I780" s="70"/>
      <c r="J780" s="70"/>
      <c r="K780" s="70"/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</row>
    <row r="781" spans="1:26" ht="12.75" customHeight="1" x14ac:dyDescent="0.2">
      <c r="A781" s="70"/>
      <c r="B781" s="70"/>
      <c r="C781" s="70"/>
      <c r="D781" s="70"/>
      <c r="E781" s="70"/>
      <c r="F781" s="70"/>
      <c r="G781" s="70"/>
      <c r="H781" s="70"/>
      <c r="I781" s="70"/>
      <c r="J781" s="70"/>
      <c r="K781" s="70"/>
      <c r="L781" s="70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</row>
    <row r="782" spans="1:26" ht="12.75" customHeight="1" x14ac:dyDescent="0.2">
      <c r="A782" s="70"/>
      <c r="B782" s="70"/>
      <c r="C782" s="70"/>
      <c r="D782" s="70"/>
      <c r="E782" s="70"/>
      <c r="F782" s="70"/>
      <c r="G782" s="70"/>
      <c r="H782" s="70"/>
      <c r="I782" s="70"/>
      <c r="J782" s="70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</row>
    <row r="783" spans="1:26" ht="12.75" customHeight="1" x14ac:dyDescent="0.2">
      <c r="A783" s="70"/>
      <c r="B783" s="70"/>
      <c r="C783" s="70"/>
      <c r="D783" s="70"/>
      <c r="E783" s="70"/>
      <c r="F783" s="70"/>
      <c r="G783" s="70"/>
      <c r="H783" s="70"/>
      <c r="I783" s="70"/>
      <c r="J783" s="70"/>
      <c r="K783" s="70"/>
      <c r="L783" s="70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</row>
    <row r="784" spans="1:26" ht="12.75" customHeight="1" x14ac:dyDescent="0.2">
      <c r="A784" s="70"/>
      <c r="B784" s="70"/>
      <c r="C784" s="70"/>
      <c r="D784" s="70"/>
      <c r="E784" s="70"/>
      <c r="F784" s="70"/>
      <c r="G784" s="70"/>
      <c r="H784" s="70"/>
      <c r="I784" s="70"/>
      <c r="J784" s="70"/>
      <c r="K784" s="70"/>
      <c r="L784" s="70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</row>
    <row r="785" spans="1:26" ht="12.75" customHeight="1" x14ac:dyDescent="0.2">
      <c r="A785" s="70"/>
      <c r="B785" s="70"/>
      <c r="C785" s="70"/>
      <c r="D785" s="70"/>
      <c r="E785" s="70"/>
      <c r="F785" s="70"/>
      <c r="G785" s="70"/>
      <c r="H785" s="70"/>
      <c r="I785" s="70"/>
      <c r="J785" s="70"/>
      <c r="K785" s="70"/>
      <c r="L785" s="70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</row>
    <row r="786" spans="1:26" ht="12.75" customHeight="1" x14ac:dyDescent="0.2">
      <c r="A786" s="70"/>
      <c r="B786" s="70"/>
      <c r="C786" s="70"/>
      <c r="D786" s="70"/>
      <c r="E786" s="70"/>
      <c r="F786" s="70"/>
      <c r="G786" s="70"/>
      <c r="H786" s="70"/>
      <c r="I786" s="70"/>
      <c r="J786" s="70"/>
      <c r="K786" s="70"/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</row>
    <row r="787" spans="1:26" ht="12.75" customHeight="1" x14ac:dyDescent="0.2">
      <c r="A787" s="70"/>
      <c r="B787" s="70"/>
      <c r="C787" s="70"/>
      <c r="D787" s="70"/>
      <c r="E787" s="70"/>
      <c r="F787" s="70"/>
      <c r="G787" s="70"/>
      <c r="H787" s="70"/>
      <c r="I787" s="70"/>
      <c r="J787" s="70"/>
      <c r="K787" s="70"/>
      <c r="L787" s="70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</row>
    <row r="788" spans="1:26" ht="12.75" customHeight="1" x14ac:dyDescent="0.2">
      <c r="A788" s="70"/>
      <c r="B788" s="70"/>
      <c r="C788" s="70"/>
      <c r="D788" s="7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</row>
    <row r="789" spans="1:26" ht="12.75" customHeight="1" x14ac:dyDescent="0.2">
      <c r="A789" s="70"/>
      <c r="B789" s="70"/>
      <c r="C789" s="70"/>
      <c r="D789" s="7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</row>
    <row r="790" spans="1:26" ht="12.75" customHeight="1" x14ac:dyDescent="0.2">
      <c r="A790" s="70"/>
      <c r="B790" s="70"/>
      <c r="C790" s="70"/>
      <c r="D790" s="70"/>
      <c r="E790" s="70"/>
      <c r="F790" s="70"/>
      <c r="G790" s="70"/>
      <c r="H790" s="70"/>
      <c r="I790" s="70"/>
      <c r="J790" s="70"/>
      <c r="K790" s="70"/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</row>
    <row r="791" spans="1:26" ht="12.75" customHeight="1" x14ac:dyDescent="0.2">
      <c r="A791" s="70"/>
      <c r="B791" s="70"/>
      <c r="C791" s="70"/>
      <c r="D791" s="70"/>
      <c r="E791" s="70"/>
      <c r="F791" s="70"/>
      <c r="G791" s="70"/>
      <c r="H791" s="70"/>
      <c r="I791" s="70"/>
      <c r="J791" s="70"/>
      <c r="K791" s="70"/>
      <c r="L791" s="70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</row>
    <row r="792" spans="1:26" ht="12.75" customHeight="1" x14ac:dyDescent="0.2">
      <c r="A792" s="70"/>
      <c r="B792" s="70"/>
      <c r="C792" s="70"/>
      <c r="D792" s="7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</row>
    <row r="793" spans="1:26" ht="12.75" customHeight="1" x14ac:dyDescent="0.2">
      <c r="A793" s="70"/>
      <c r="B793" s="70"/>
      <c r="C793" s="70"/>
      <c r="D793" s="70"/>
      <c r="E793" s="70"/>
      <c r="F793" s="70"/>
      <c r="G793" s="70"/>
      <c r="H793" s="70"/>
      <c r="I793" s="70"/>
      <c r="J793" s="70"/>
      <c r="K793" s="70"/>
      <c r="L793" s="70"/>
      <c r="M793" s="70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</row>
    <row r="794" spans="1:26" ht="12.75" customHeight="1" x14ac:dyDescent="0.2">
      <c r="A794" s="70"/>
      <c r="B794" s="70"/>
      <c r="C794" s="70"/>
      <c r="D794" s="70"/>
      <c r="E794" s="70"/>
      <c r="F794" s="70"/>
      <c r="G794" s="70"/>
      <c r="H794" s="70"/>
      <c r="I794" s="70"/>
      <c r="J794" s="70"/>
      <c r="K794" s="70"/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</row>
    <row r="795" spans="1:26" ht="12.75" customHeight="1" x14ac:dyDescent="0.2">
      <c r="A795" s="70"/>
      <c r="B795" s="70"/>
      <c r="C795" s="70"/>
      <c r="D795" s="70"/>
      <c r="E795" s="70"/>
      <c r="F795" s="70"/>
      <c r="G795" s="70"/>
      <c r="H795" s="70"/>
      <c r="I795" s="70"/>
      <c r="J795" s="70"/>
      <c r="K795" s="70"/>
      <c r="L795" s="70"/>
      <c r="M795" s="70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</row>
    <row r="796" spans="1:26" ht="12.75" customHeight="1" x14ac:dyDescent="0.2">
      <c r="A796" s="70"/>
      <c r="B796" s="70"/>
      <c r="C796" s="70"/>
      <c r="D796" s="70"/>
      <c r="E796" s="70"/>
      <c r="F796" s="70"/>
      <c r="G796" s="70"/>
      <c r="H796" s="70"/>
      <c r="I796" s="70"/>
      <c r="J796" s="70"/>
      <c r="K796" s="70"/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</row>
    <row r="797" spans="1:26" ht="12.75" customHeight="1" x14ac:dyDescent="0.2">
      <c r="A797" s="70"/>
      <c r="B797" s="70"/>
      <c r="C797" s="70"/>
      <c r="D797" s="70"/>
      <c r="E797" s="70"/>
      <c r="F797" s="70"/>
      <c r="G797" s="70"/>
      <c r="H797" s="70"/>
      <c r="I797" s="70"/>
      <c r="J797" s="70"/>
      <c r="K797" s="70"/>
      <c r="L797" s="70"/>
      <c r="M797" s="70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</row>
    <row r="798" spans="1:26" ht="12.75" customHeight="1" x14ac:dyDescent="0.2">
      <c r="A798" s="70"/>
      <c r="B798" s="70"/>
      <c r="C798" s="70"/>
      <c r="D798" s="70"/>
      <c r="E798" s="70"/>
      <c r="F798" s="70"/>
      <c r="G798" s="70"/>
      <c r="H798" s="70"/>
      <c r="I798" s="70"/>
      <c r="J798" s="70"/>
      <c r="K798" s="70"/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</row>
    <row r="799" spans="1:26" ht="12.75" customHeight="1" x14ac:dyDescent="0.2">
      <c r="A799" s="70"/>
      <c r="B799" s="70"/>
      <c r="C799" s="70"/>
      <c r="D799" s="70"/>
      <c r="E799" s="70"/>
      <c r="F799" s="70"/>
      <c r="G799" s="70"/>
      <c r="H799" s="70"/>
      <c r="I799" s="70"/>
      <c r="J799" s="70"/>
      <c r="K799" s="70"/>
      <c r="L799" s="70"/>
      <c r="M799" s="70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</row>
    <row r="800" spans="1:26" ht="12.75" customHeight="1" x14ac:dyDescent="0.2">
      <c r="A800" s="70"/>
      <c r="B800" s="70"/>
      <c r="C800" s="70"/>
      <c r="D800" s="70"/>
      <c r="E800" s="70"/>
      <c r="F800" s="70"/>
      <c r="G800" s="70"/>
      <c r="H800" s="70"/>
      <c r="I800" s="70"/>
      <c r="J800" s="70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</row>
    <row r="801" spans="1:26" ht="12.75" customHeight="1" x14ac:dyDescent="0.2">
      <c r="A801" s="70"/>
      <c r="B801" s="70"/>
      <c r="C801" s="70"/>
      <c r="D801" s="70"/>
      <c r="E801" s="70"/>
      <c r="F801" s="70"/>
      <c r="G801" s="70"/>
      <c r="H801" s="70"/>
      <c r="I801" s="70"/>
      <c r="J801" s="70"/>
      <c r="K801" s="70"/>
      <c r="L801" s="70"/>
      <c r="M801" s="70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</row>
    <row r="802" spans="1:26" ht="12.75" customHeight="1" x14ac:dyDescent="0.2">
      <c r="A802" s="70"/>
      <c r="B802" s="70"/>
      <c r="C802" s="70"/>
      <c r="D802" s="70"/>
      <c r="E802" s="70"/>
      <c r="F802" s="70"/>
      <c r="G802" s="70"/>
      <c r="H802" s="70"/>
      <c r="I802" s="70"/>
      <c r="J802" s="70"/>
      <c r="K802" s="70"/>
      <c r="L802" s="70"/>
      <c r="M802" s="70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</row>
    <row r="803" spans="1:26" ht="12.75" customHeight="1" x14ac:dyDescent="0.2">
      <c r="A803" s="70"/>
      <c r="B803" s="70"/>
      <c r="C803" s="70"/>
      <c r="D803" s="70"/>
      <c r="E803" s="70"/>
      <c r="F803" s="70"/>
      <c r="G803" s="70"/>
      <c r="H803" s="70"/>
      <c r="I803" s="70"/>
      <c r="J803" s="70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</row>
    <row r="804" spans="1:26" ht="12.75" customHeight="1" x14ac:dyDescent="0.2">
      <c r="A804" s="70"/>
      <c r="B804" s="70"/>
      <c r="C804" s="70"/>
      <c r="D804" s="70"/>
      <c r="E804" s="70"/>
      <c r="F804" s="70"/>
      <c r="G804" s="70"/>
      <c r="H804" s="70"/>
      <c r="I804" s="70"/>
      <c r="J804" s="70"/>
      <c r="K804" s="70"/>
      <c r="L804" s="70"/>
      <c r="M804" s="70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</row>
    <row r="805" spans="1:26" ht="12.75" customHeight="1" x14ac:dyDescent="0.2">
      <c r="A805" s="70"/>
      <c r="B805" s="70"/>
      <c r="C805" s="70"/>
      <c r="D805" s="70"/>
      <c r="E805" s="70"/>
      <c r="F805" s="70"/>
      <c r="G805" s="70"/>
      <c r="H805" s="70"/>
      <c r="I805" s="70"/>
      <c r="J805" s="70"/>
      <c r="K805" s="70"/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</row>
    <row r="806" spans="1:26" ht="12.75" customHeight="1" x14ac:dyDescent="0.2">
      <c r="A806" s="70"/>
      <c r="B806" s="70"/>
      <c r="C806" s="70"/>
      <c r="D806" s="70"/>
      <c r="E806" s="70"/>
      <c r="F806" s="70"/>
      <c r="G806" s="70"/>
      <c r="H806" s="70"/>
      <c r="I806" s="70"/>
      <c r="J806" s="70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</row>
    <row r="807" spans="1:26" ht="12.75" customHeight="1" x14ac:dyDescent="0.2">
      <c r="A807" s="70"/>
      <c r="B807" s="70"/>
      <c r="C807" s="70"/>
      <c r="D807" s="70"/>
      <c r="E807" s="70"/>
      <c r="F807" s="70"/>
      <c r="G807" s="70"/>
      <c r="H807" s="70"/>
      <c r="I807" s="70"/>
      <c r="J807" s="70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</row>
    <row r="808" spans="1:26" ht="12.75" customHeight="1" x14ac:dyDescent="0.2">
      <c r="A808" s="70"/>
      <c r="B808" s="70"/>
      <c r="C808" s="70"/>
      <c r="D808" s="70"/>
      <c r="E808" s="70"/>
      <c r="F808" s="70"/>
      <c r="G808" s="70"/>
      <c r="H808" s="70"/>
      <c r="I808" s="70"/>
      <c r="J808" s="70"/>
      <c r="K808" s="70"/>
      <c r="L808" s="70"/>
      <c r="M808" s="70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</row>
    <row r="809" spans="1:26" ht="12.75" customHeight="1" x14ac:dyDescent="0.2">
      <c r="A809" s="70"/>
      <c r="B809" s="70"/>
      <c r="C809" s="70"/>
      <c r="D809" s="70"/>
      <c r="E809" s="70"/>
      <c r="F809" s="70"/>
      <c r="G809" s="70"/>
      <c r="H809" s="70"/>
      <c r="I809" s="70"/>
      <c r="J809" s="70"/>
      <c r="K809" s="70"/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</row>
    <row r="810" spans="1:26" ht="12.75" customHeight="1" x14ac:dyDescent="0.2">
      <c r="A810" s="70"/>
      <c r="B810" s="70"/>
      <c r="C810" s="70"/>
      <c r="D810" s="70"/>
      <c r="E810" s="70"/>
      <c r="F810" s="70"/>
      <c r="G810" s="70"/>
      <c r="H810" s="70"/>
      <c r="I810" s="70"/>
      <c r="J810" s="70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</row>
    <row r="811" spans="1:26" ht="12.75" customHeight="1" x14ac:dyDescent="0.2">
      <c r="A811" s="70"/>
      <c r="B811" s="70"/>
      <c r="C811" s="70"/>
      <c r="D811" s="70"/>
      <c r="E811" s="70"/>
      <c r="F811" s="70"/>
      <c r="G811" s="70"/>
      <c r="H811" s="70"/>
      <c r="I811" s="70"/>
      <c r="J811" s="70"/>
      <c r="K811" s="70"/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</row>
    <row r="812" spans="1:26" ht="12.75" customHeight="1" x14ac:dyDescent="0.2">
      <c r="A812" s="70"/>
      <c r="B812" s="70"/>
      <c r="C812" s="70"/>
      <c r="D812" s="70"/>
      <c r="E812" s="70"/>
      <c r="F812" s="70"/>
      <c r="G812" s="70"/>
      <c r="H812" s="70"/>
      <c r="I812" s="70"/>
      <c r="J812" s="70"/>
      <c r="K812" s="70"/>
      <c r="L812" s="70"/>
      <c r="M812" s="70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</row>
    <row r="813" spans="1:26" ht="12.75" customHeight="1" x14ac:dyDescent="0.2">
      <c r="A813" s="70"/>
      <c r="B813" s="70"/>
      <c r="C813" s="70"/>
      <c r="D813" s="70"/>
      <c r="E813" s="70"/>
      <c r="F813" s="70"/>
      <c r="G813" s="70"/>
      <c r="H813" s="70"/>
      <c r="I813" s="70"/>
      <c r="J813" s="70"/>
      <c r="K813" s="70"/>
      <c r="L813" s="70"/>
      <c r="M813" s="70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</row>
    <row r="814" spans="1:26" ht="12.75" customHeight="1" x14ac:dyDescent="0.2">
      <c r="A814" s="70"/>
      <c r="B814" s="70"/>
      <c r="C814" s="70"/>
      <c r="D814" s="70"/>
      <c r="E814" s="70"/>
      <c r="F814" s="70"/>
      <c r="G814" s="70"/>
      <c r="H814" s="70"/>
      <c r="I814" s="70"/>
      <c r="J814" s="70"/>
      <c r="K814" s="70"/>
      <c r="L814" s="70"/>
      <c r="M814" s="70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</row>
    <row r="815" spans="1:26" ht="12.75" customHeight="1" x14ac:dyDescent="0.2">
      <c r="A815" s="70"/>
      <c r="B815" s="70"/>
      <c r="C815" s="70"/>
      <c r="D815" s="70"/>
      <c r="E815" s="70"/>
      <c r="F815" s="70"/>
      <c r="G815" s="70"/>
      <c r="H815" s="70"/>
      <c r="I815" s="70"/>
      <c r="J815" s="70"/>
      <c r="K815" s="70"/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</row>
    <row r="816" spans="1:26" ht="12.75" customHeight="1" x14ac:dyDescent="0.2">
      <c r="A816" s="70"/>
      <c r="B816" s="70"/>
      <c r="C816" s="70"/>
      <c r="D816" s="70"/>
      <c r="E816" s="70"/>
      <c r="F816" s="70"/>
      <c r="G816" s="70"/>
      <c r="H816" s="70"/>
      <c r="I816" s="70"/>
      <c r="J816" s="70"/>
      <c r="K816" s="70"/>
      <c r="L816" s="70"/>
      <c r="M816" s="70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</row>
    <row r="817" spans="1:26" ht="12.75" customHeight="1" x14ac:dyDescent="0.2">
      <c r="A817" s="70"/>
      <c r="B817" s="70"/>
      <c r="C817" s="70"/>
      <c r="D817" s="70"/>
      <c r="E817" s="70"/>
      <c r="F817" s="70"/>
      <c r="G817" s="70"/>
      <c r="H817" s="70"/>
      <c r="I817" s="70"/>
      <c r="J817" s="70"/>
      <c r="K817" s="70"/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</row>
    <row r="818" spans="1:26" ht="12.75" customHeight="1" x14ac:dyDescent="0.2">
      <c r="A818" s="70"/>
      <c r="B818" s="70"/>
      <c r="C818" s="70"/>
      <c r="D818" s="70"/>
      <c r="E818" s="70"/>
      <c r="F818" s="70"/>
      <c r="G818" s="70"/>
      <c r="H818" s="70"/>
      <c r="I818" s="70"/>
      <c r="J818" s="70"/>
      <c r="K818" s="70"/>
      <c r="L818" s="70"/>
      <c r="M818" s="70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</row>
    <row r="819" spans="1:26" ht="12.75" customHeight="1" x14ac:dyDescent="0.2">
      <c r="A819" s="70"/>
      <c r="B819" s="70"/>
      <c r="C819" s="70"/>
      <c r="D819" s="70"/>
      <c r="E819" s="70"/>
      <c r="F819" s="70"/>
      <c r="G819" s="70"/>
      <c r="H819" s="70"/>
      <c r="I819" s="70"/>
      <c r="J819" s="70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</row>
    <row r="820" spans="1:26" ht="12.75" customHeight="1" x14ac:dyDescent="0.2">
      <c r="A820" s="70"/>
      <c r="B820" s="70"/>
      <c r="C820" s="70"/>
      <c r="D820" s="70"/>
      <c r="E820" s="70"/>
      <c r="F820" s="70"/>
      <c r="G820" s="70"/>
      <c r="H820" s="70"/>
      <c r="I820" s="70"/>
      <c r="J820" s="70"/>
      <c r="K820" s="70"/>
      <c r="L820" s="70"/>
      <c r="M820" s="70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</row>
    <row r="821" spans="1:26" ht="12.75" customHeight="1" x14ac:dyDescent="0.2">
      <c r="A821" s="70"/>
      <c r="B821" s="70"/>
      <c r="C821" s="70"/>
      <c r="D821" s="70"/>
      <c r="E821" s="70"/>
      <c r="F821" s="70"/>
      <c r="G821" s="70"/>
      <c r="H821" s="70"/>
      <c r="I821" s="70"/>
      <c r="J821" s="70"/>
      <c r="K821" s="70"/>
      <c r="L821" s="70"/>
      <c r="M821" s="70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</row>
    <row r="822" spans="1:26" ht="12.75" customHeight="1" x14ac:dyDescent="0.2">
      <c r="A822" s="70"/>
      <c r="B822" s="70"/>
      <c r="C822" s="70"/>
      <c r="D822" s="70"/>
      <c r="E822" s="70"/>
      <c r="F822" s="70"/>
      <c r="G822" s="70"/>
      <c r="H822" s="70"/>
      <c r="I822" s="70"/>
      <c r="J822" s="70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</row>
    <row r="823" spans="1:26" ht="12.75" customHeight="1" x14ac:dyDescent="0.2">
      <c r="A823" s="70"/>
      <c r="B823" s="70"/>
      <c r="C823" s="70"/>
      <c r="D823" s="70"/>
      <c r="E823" s="70"/>
      <c r="F823" s="70"/>
      <c r="G823" s="70"/>
      <c r="H823" s="70"/>
      <c r="I823" s="70"/>
      <c r="J823" s="70"/>
      <c r="K823" s="70"/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</row>
    <row r="824" spans="1:26" ht="12.75" customHeight="1" x14ac:dyDescent="0.2">
      <c r="A824" s="70"/>
      <c r="B824" s="70"/>
      <c r="C824" s="70"/>
      <c r="D824" s="70"/>
      <c r="E824" s="70"/>
      <c r="F824" s="70"/>
      <c r="G824" s="70"/>
      <c r="H824" s="70"/>
      <c r="I824" s="70"/>
      <c r="J824" s="70"/>
      <c r="K824" s="70"/>
      <c r="L824" s="70"/>
      <c r="M824" s="70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</row>
    <row r="825" spans="1:26" ht="12.75" customHeight="1" x14ac:dyDescent="0.2">
      <c r="A825" s="70"/>
      <c r="B825" s="70"/>
      <c r="C825" s="70"/>
      <c r="D825" s="70"/>
      <c r="E825" s="70"/>
      <c r="F825" s="70"/>
      <c r="G825" s="70"/>
      <c r="H825" s="70"/>
      <c r="I825" s="70"/>
      <c r="J825" s="70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</row>
    <row r="826" spans="1:26" ht="12.75" customHeight="1" x14ac:dyDescent="0.2">
      <c r="A826" s="70"/>
      <c r="B826" s="70"/>
      <c r="C826" s="70"/>
      <c r="D826" s="70"/>
      <c r="E826" s="70"/>
      <c r="F826" s="70"/>
      <c r="G826" s="70"/>
      <c r="H826" s="70"/>
      <c r="I826" s="70"/>
      <c r="J826" s="70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</row>
    <row r="827" spans="1:26" ht="12.75" customHeight="1" x14ac:dyDescent="0.2">
      <c r="A827" s="70"/>
      <c r="B827" s="70"/>
      <c r="C827" s="70"/>
      <c r="D827" s="70"/>
      <c r="E827" s="70"/>
      <c r="F827" s="70"/>
      <c r="G827" s="70"/>
      <c r="H827" s="70"/>
      <c r="I827" s="70"/>
      <c r="J827" s="70"/>
      <c r="K827" s="70"/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</row>
    <row r="828" spans="1:26" ht="12.75" customHeight="1" x14ac:dyDescent="0.2">
      <c r="A828" s="70"/>
      <c r="B828" s="70"/>
      <c r="C828" s="70"/>
      <c r="D828" s="7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</row>
    <row r="829" spans="1:26" ht="12.75" customHeight="1" x14ac:dyDescent="0.2">
      <c r="A829" s="70"/>
      <c r="B829" s="70"/>
      <c r="C829" s="70"/>
      <c r="D829" s="70"/>
      <c r="E829" s="70"/>
      <c r="F829" s="70"/>
      <c r="G829" s="70"/>
      <c r="H829" s="70"/>
      <c r="I829" s="70"/>
      <c r="J829" s="70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</row>
    <row r="830" spans="1:26" ht="12.75" customHeight="1" x14ac:dyDescent="0.2">
      <c r="A830" s="70"/>
      <c r="B830" s="70"/>
      <c r="C830" s="70"/>
      <c r="D830" s="70"/>
      <c r="E830" s="70"/>
      <c r="F830" s="70"/>
      <c r="G830" s="70"/>
      <c r="H830" s="70"/>
      <c r="I830" s="70"/>
      <c r="J830" s="70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</row>
    <row r="831" spans="1:26" ht="12.75" customHeight="1" x14ac:dyDescent="0.2">
      <c r="A831" s="70"/>
      <c r="B831" s="70"/>
      <c r="C831" s="70"/>
      <c r="D831" s="70"/>
      <c r="E831" s="70"/>
      <c r="F831" s="70"/>
      <c r="G831" s="70"/>
      <c r="H831" s="70"/>
      <c r="I831" s="70"/>
      <c r="J831" s="70"/>
      <c r="K831" s="70"/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</row>
    <row r="832" spans="1:26" ht="12.75" customHeight="1" x14ac:dyDescent="0.2">
      <c r="A832" s="70"/>
      <c r="B832" s="70"/>
      <c r="C832" s="70"/>
      <c r="D832" s="70"/>
      <c r="E832" s="70"/>
      <c r="F832" s="70"/>
      <c r="G832" s="70"/>
      <c r="H832" s="70"/>
      <c r="I832" s="70"/>
      <c r="J832" s="70"/>
      <c r="K832" s="70"/>
      <c r="L832" s="70"/>
      <c r="M832" s="70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</row>
    <row r="833" spans="1:26" ht="12.75" customHeight="1" x14ac:dyDescent="0.2">
      <c r="A833" s="70"/>
      <c r="B833" s="70"/>
      <c r="C833" s="70"/>
      <c r="D833" s="70"/>
      <c r="E833" s="70"/>
      <c r="F833" s="70"/>
      <c r="G833" s="70"/>
      <c r="H833" s="70"/>
      <c r="I833" s="70"/>
      <c r="J833" s="70"/>
      <c r="K833" s="70"/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</row>
    <row r="834" spans="1:26" ht="12.75" customHeight="1" x14ac:dyDescent="0.2">
      <c r="A834" s="70"/>
      <c r="B834" s="70"/>
      <c r="C834" s="70"/>
      <c r="D834" s="70"/>
      <c r="E834" s="70"/>
      <c r="F834" s="70"/>
      <c r="G834" s="70"/>
      <c r="H834" s="70"/>
      <c r="I834" s="70"/>
      <c r="J834" s="70"/>
      <c r="K834" s="70"/>
      <c r="L834" s="70"/>
      <c r="M834" s="70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</row>
    <row r="835" spans="1:26" ht="12.75" customHeight="1" x14ac:dyDescent="0.2">
      <c r="A835" s="70"/>
      <c r="B835" s="70"/>
      <c r="C835" s="70"/>
      <c r="D835" s="70"/>
      <c r="E835" s="70"/>
      <c r="F835" s="70"/>
      <c r="G835" s="70"/>
      <c r="H835" s="70"/>
      <c r="I835" s="70"/>
      <c r="J835" s="70"/>
      <c r="K835" s="70"/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</row>
    <row r="836" spans="1:26" ht="12.75" customHeight="1" x14ac:dyDescent="0.2">
      <c r="A836" s="70"/>
      <c r="B836" s="70"/>
      <c r="C836" s="70"/>
      <c r="D836" s="70"/>
      <c r="E836" s="70"/>
      <c r="F836" s="70"/>
      <c r="G836" s="70"/>
      <c r="H836" s="70"/>
      <c r="I836" s="70"/>
      <c r="J836" s="70"/>
      <c r="K836" s="70"/>
      <c r="L836" s="70"/>
      <c r="M836" s="70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</row>
    <row r="837" spans="1:26" ht="12.75" customHeight="1" x14ac:dyDescent="0.2">
      <c r="A837" s="70"/>
      <c r="B837" s="70"/>
      <c r="C837" s="70"/>
      <c r="D837" s="70"/>
      <c r="E837" s="70"/>
      <c r="F837" s="70"/>
      <c r="G837" s="70"/>
      <c r="H837" s="70"/>
      <c r="I837" s="70"/>
      <c r="J837" s="70"/>
      <c r="K837" s="70"/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</row>
    <row r="838" spans="1:26" ht="12.75" customHeight="1" x14ac:dyDescent="0.2">
      <c r="A838" s="70"/>
      <c r="B838" s="70"/>
      <c r="C838" s="70"/>
      <c r="D838" s="7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</row>
    <row r="839" spans="1:26" ht="12.75" customHeight="1" x14ac:dyDescent="0.2">
      <c r="A839" s="70"/>
      <c r="B839" s="70"/>
      <c r="C839" s="70"/>
      <c r="D839" s="7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</row>
    <row r="840" spans="1:26" ht="12.75" customHeight="1" x14ac:dyDescent="0.2">
      <c r="A840" s="70"/>
      <c r="B840" s="70"/>
      <c r="C840" s="70"/>
      <c r="D840" s="70"/>
      <c r="E840" s="70"/>
      <c r="F840" s="70"/>
      <c r="G840" s="70"/>
      <c r="H840" s="70"/>
      <c r="I840" s="70"/>
      <c r="J840" s="70"/>
      <c r="K840" s="70"/>
      <c r="L840" s="70"/>
      <c r="M840" s="70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</row>
    <row r="841" spans="1:26" ht="12.75" customHeight="1" x14ac:dyDescent="0.2">
      <c r="A841" s="70"/>
      <c r="B841" s="70"/>
      <c r="C841" s="70"/>
      <c r="D841" s="7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</row>
    <row r="842" spans="1:26" ht="12.75" customHeight="1" x14ac:dyDescent="0.2">
      <c r="A842" s="70"/>
      <c r="B842" s="70"/>
      <c r="C842" s="70"/>
      <c r="D842" s="70"/>
      <c r="E842" s="70"/>
      <c r="F842" s="70"/>
      <c r="G842" s="70"/>
      <c r="H842" s="70"/>
      <c r="I842" s="70"/>
      <c r="J842" s="70"/>
      <c r="K842" s="70"/>
      <c r="L842" s="70"/>
      <c r="M842" s="70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</row>
    <row r="843" spans="1:26" ht="12.75" customHeight="1" x14ac:dyDescent="0.2">
      <c r="A843" s="70"/>
      <c r="B843" s="70"/>
      <c r="C843" s="70"/>
      <c r="D843" s="7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</row>
    <row r="844" spans="1:26" ht="12.75" customHeight="1" x14ac:dyDescent="0.2">
      <c r="A844" s="70"/>
      <c r="B844" s="70"/>
      <c r="C844" s="70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</row>
    <row r="845" spans="1:26" ht="12.75" customHeight="1" x14ac:dyDescent="0.2">
      <c r="A845" s="70"/>
      <c r="B845" s="70"/>
      <c r="C845" s="70"/>
      <c r="D845" s="7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</row>
    <row r="846" spans="1:26" ht="12.75" customHeight="1" x14ac:dyDescent="0.2">
      <c r="A846" s="70"/>
      <c r="B846" s="70"/>
      <c r="C846" s="70"/>
      <c r="D846" s="70"/>
      <c r="E846" s="70"/>
      <c r="F846" s="70"/>
      <c r="G846" s="70"/>
      <c r="H846" s="70"/>
      <c r="I846" s="70"/>
      <c r="J846" s="70"/>
      <c r="K846" s="70"/>
      <c r="L846" s="70"/>
      <c r="M846" s="70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</row>
    <row r="847" spans="1:26" ht="12.75" customHeight="1" x14ac:dyDescent="0.2">
      <c r="A847" s="70"/>
      <c r="B847" s="70"/>
      <c r="C847" s="70"/>
      <c r="D847" s="70"/>
      <c r="E847" s="70"/>
      <c r="F847" s="70"/>
      <c r="G847" s="70"/>
      <c r="H847" s="70"/>
      <c r="I847" s="70"/>
      <c r="J847" s="70"/>
      <c r="K847" s="70"/>
      <c r="L847" s="70"/>
      <c r="M847" s="70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</row>
    <row r="848" spans="1:26" ht="12.75" customHeight="1" x14ac:dyDescent="0.2">
      <c r="A848" s="70"/>
      <c r="B848" s="70"/>
      <c r="C848" s="70"/>
      <c r="D848" s="7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</row>
    <row r="849" spans="1:26" ht="12.75" customHeight="1" x14ac:dyDescent="0.2">
      <c r="A849" s="70"/>
      <c r="B849" s="70"/>
      <c r="C849" s="70"/>
      <c r="D849" s="70"/>
      <c r="E849" s="70"/>
      <c r="F849" s="70"/>
      <c r="G849" s="70"/>
      <c r="H849" s="70"/>
      <c r="I849" s="70"/>
      <c r="J849" s="70"/>
      <c r="K849" s="70"/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</row>
    <row r="850" spans="1:26" ht="12.75" customHeight="1" x14ac:dyDescent="0.2">
      <c r="A850" s="70"/>
      <c r="B850" s="70"/>
      <c r="C850" s="70"/>
      <c r="D850" s="7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</row>
    <row r="851" spans="1:26" ht="12.75" customHeight="1" x14ac:dyDescent="0.2">
      <c r="A851" s="70"/>
      <c r="B851" s="70"/>
      <c r="C851" s="70"/>
      <c r="D851" s="70"/>
      <c r="E851" s="70"/>
      <c r="F851" s="70"/>
      <c r="G851" s="70"/>
      <c r="H851" s="70"/>
      <c r="I851" s="70"/>
      <c r="J851" s="70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</row>
    <row r="852" spans="1:26" ht="12.75" customHeight="1" x14ac:dyDescent="0.2">
      <c r="A852" s="70"/>
      <c r="B852" s="70"/>
      <c r="C852" s="70"/>
      <c r="D852" s="70"/>
      <c r="E852" s="70"/>
      <c r="F852" s="70"/>
      <c r="G852" s="70"/>
      <c r="H852" s="70"/>
      <c r="I852" s="70"/>
      <c r="J852" s="70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</row>
    <row r="853" spans="1:26" ht="12.75" customHeight="1" x14ac:dyDescent="0.2">
      <c r="A853" s="70"/>
      <c r="B853" s="70"/>
      <c r="C853" s="70"/>
      <c r="D853" s="70"/>
      <c r="E853" s="70"/>
      <c r="F853" s="70"/>
      <c r="G853" s="70"/>
      <c r="H853" s="70"/>
      <c r="I853" s="70"/>
      <c r="J853" s="70"/>
      <c r="K853" s="70"/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</row>
    <row r="854" spans="1:26" ht="12.75" customHeight="1" x14ac:dyDescent="0.2">
      <c r="A854" s="70"/>
      <c r="B854" s="70"/>
      <c r="C854" s="70"/>
      <c r="D854" s="70"/>
      <c r="E854" s="70"/>
      <c r="F854" s="70"/>
      <c r="G854" s="70"/>
      <c r="H854" s="70"/>
      <c r="I854" s="70"/>
      <c r="J854" s="70"/>
      <c r="K854" s="70"/>
      <c r="L854" s="70"/>
      <c r="M854" s="70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</row>
    <row r="855" spans="1:26" ht="12.75" customHeight="1" x14ac:dyDescent="0.2">
      <c r="A855" s="70"/>
      <c r="B855" s="70"/>
      <c r="C855" s="70"/>
      <c r="D855" s="70"/>
      <c r="E855" s="70"/>
      <c r="F855" s="70"/>
      <c r="G855" s="70"/>
      <c r="H855" s="70"/>
      <c r="I855" s="70"/>
      <c r="J855" s="70"/>
      <c r="K855" s="70"/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</row>
    <row r="856" spans="1:26" ht="12.75" customHeight="1" x14ac:dyDescent="0.2">
      <c r="A856" s="70"/>
      <c r="B856" s="70"/>
      <c r="C856" s="70"/>
      <c r="D856" s="70"/>
      <c r="E856" s="70"/>
      <c r="F856" s="70"/>
      <c r="G856" s="70"/>
      <c r="H856" s="70"/>
      <c r="I856" s="70"/>
      <c r="J856" s="70"/>
      <c r="K856" s="70"/>
      <c r="L856" s="70"/>
      <c r="M856" s="70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</row>
    <row r="857" spans="1:26" ht="12.75" customHeight="1" x14ac:dyDescent="0.2">
      <c r="A857" s="70"/>
      <c r="B857" s="70"/>
      <c r="C857" s="70"/>
      <c r="D857" s="70"/>
      <c r="E857" s="70"/>
      <c r="F857" s="70"/>
      <c r="G857" s="70"/>
      <c r="H857" s="70"/>
      <c r="I857" s="70"/>
      <c r="J857" s="70"/>
      <c r="K857" s="70"/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</row>
    <row r="858" spans="1:26" ht="12.75" customHeight="1" x14ac:dyDescent="0.2">
      <c r="A858" s="70"/>
      <c r="B858" s="70"/>
      <c r="C858" s="70"/>
      <c r="D858" s="70"/>
      <c r="E858" s="70"/>
      <c r="F858" s="70"/>
      <c r="G858" s="70"/>
      <c r="H858" s="70"/>
      <c r="I858" s="70"/>
      <c r="J858" s="70"/>
      <c r="K858" s="70"/>
      <c r="L858" s="70"/>
      <c r="M858" s="70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</row>
    <row r="859" spans="1:26" ht="12.75" customHeight="1" x14ac:dyDescent="0.2">
      <c r="A859" s="70"/>
      <c r="B859" s="70"/>
      <c r="C859" s="70"/>
      <c r="D859" s="70"/>
      <c r="E859" s="70"/>
      <c r="F859" s="70"/>
      <c r="G859" s="70"/>
      <c r="H859" s="70"/>
      <c r="I859" s="70"/>
      <c r="J859" s="70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</row>
    <row r="860" spans="1:26" ht="12.75" customHeight="1" x14ac:dyDescent="0.2">
      <c r="A860" s="70"/>
      <c r="B860" s="70"/>
      <c r="C860" s="70"/>
      <c r="D860" s="70"/>
      <c r="E860" s="70"/>
      <c r="F860" s="70"/>
      <c r="G860" s="70"/>
      <c r="H860" s="70"/>
      <c r="I860" s="70"/>
      <c r="J860" s="70"/>
      <c r="K860" s="70"/>
      <c r="L860" s="70"/>
      <c r="M860" s="70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</row>
    <row r="861" spans="1:26" ht="12.75" customHeight="1" x14ac:dyDescent="0.2">
      <c r="A861" s="70"/>
      <c r="B861" s="70"/>
      <c r="C861" s="70"/>
      <c r="D861" s="70"/>
      <c r="E861" s="70"/>
      <c r="F861" s="70"/>
      <c r="G861" s="70"/>
      <c r="H861" s="70"/>
      <c r="I861" s="70"/>
      <c r="J861" s="70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</row>
    <row r="862" spans="1:26" ht="12.75" customHeight="1" x14ac:dyDescent="0.2">
      <c r="A862" s="70"/>
      <c r="B862" s="70"/>
      <c r="C862" s="70"/>
      <c r="D862" s="70"/>
      <c r="E862" s="70"/>
      <c r="F862" s="70"/>
      <c r="G862" s="70"/>
      <c r="H862" s="70"/>
      <c r="I862" s="70"/>
      <c r="J862" s="70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</row>
    <row r="863" spans="1:26" ht="12.75" customHeight="1" x14ac:dyDescent="0.2">
      <c r="A863" s="70"/>
      <c r="B863" s="70"/>
      <c r="C863" s="70"/>
      <c r="D863" s="70"/>
      <c r="E863" s="70"/>
      <c r="F863" s="70"/>
      <c r="G863" s="70"/>
      <c r="H863" s="70"/>
      <c r="I863" s="70"/>
      <c r="J863" s="70"/>
      <c r="K863" s="70"/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</row>
    <row r="864" spans="1:26" ht="12.75" customHeight="1" x14ac:dyDescent="0.2">
      <c r="A864" s="70"/>
      <c r="B864" s="70"/>
      <c r="C864" s="70"/>
      <c r="D864" s="70"/>
      <c r="E864" s="70"/>
      <c r="F864" s="70"/>
      <c r="G864" s="70"/>
      <c r="H864" s="70"/>
      <c r="I864" s="70"/>
      <c r="J864" s="70"/>
      <c r="K864" s="70"/>
      <c r="L864" s="70"/>
      <c r="M864" s="70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</row>
    <row r="865" spans="1:26" ht="12.75" customHeight="1" x14ac:dyDescent="0.2">
      <c r="A865" s="70"/>
      <c r="B865" s="70"/>
      <c r="C865" s="70"/>
      <c r="D865" s="70"/>
      <c r="E865" s="70"/>
      <c r="F865" s="70"/>
      <c r="G865" s="70"/>
      <c r="H865" s="70"/>
      <c r="I865" s="70"/>
      <c r="J865" s="70"/>
      <c r="K865" s="70"/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</row>
    <row r="866" spans="1:26" ht="12.75" customHeight="1" x14ac:dyDescent="0.2">
      <c r="A866" s="70"/>
      <c r="B866" s="70"/>
      <c r="C866" s="70"/>
      <c r="D866" s="7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</row>
    <row r="867" spans="1:26" ht="12.75" customHeight="1" x14ac:dyDescent="0.2">
      <c r="A867" s="70"/>
      <c r="B867" s="70"/>
      <c r="C867" s="70"/>
      <c r="D867" s="70"/>
      <c r="E867" s="70"/>
      <c r="F867" s="70"/>
      <c r="G867" s="70"/>
      <c r="H867" s="70"/>
      <c r="I867" s="70"/>
      <c r="J867" s="70"/>
      <c r="K867" s="70"/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</row>
    <row r="868" spans="1:26" ht="12.75" customHeight="1" x14ac:dyDescent="0.2">
      <c r="A868" s="70"/>
      <c r="B868" s="70"/>
      <c r="C868" s="70"/>
      <c r="D868" s="70"/>
      <c r="E868" s="70"/>
      <c r="F868" s="70"/>
      <c r="G868" s="70"/>
      <c r="H868" s="70"/>
      <c r="I868" s="70"/>
      <c r="J868" s="70"/>
      <c r="K868" s="70"/>
      <c r="L868" s="70"/>
      <c r="M868" s="70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</row>
    <row r="869" spans="1:26" ht="12.75" customHeight="1" x14ac:dyDescent="0.2">
      <c r="A869" s="70"/>
      <c r="B869" s="70"/>
      <c r="C869" s="70"/>
      <c r="D869" s="70"/>
      <c r="E869" s="70"/>
      <c r="F869" s="70"/>
      <c r="G869" s="70"/>
      <c r="H869" s="70"/>
      <c r="I869" s="70"/>
      <c r="J869" s="70"/>
      <c r="K869" s="70"/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</row>
    <row r="870" spans="1:26" ht="12.75" customHeight="1" x14ac:dyDescent="0.2">
      <c r="A870" s="70"/>
      <c r="B870" s="70"/>
      <c r="C870" s="70"/>
      <c r="D870" s="70"/>
      <c r="E870" s="70"/>
      <c r="F870" s="70"/>
      <c r="G870" s="70"/>
      <c r="H870" s="70"/>
      <c r="I870" s="70"/>
      <c r="J870" s="70"/>
      <c r="K870" s="70"/>
      <c r="L870" s="70"/>
      <c r="M870" s="70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</row>
    <row r="871" spans="1:26" ht="12.75" customHeight="1" x14ac:dyDescent="0.2">
      <c r="A871" s="70"/>
      <c r="B871" s="70"/>
      <c r="C871" s="70"/>
      <c r="D871" s="70"/>
      <c r="E871" s="70"/>
      <c r="F871" s="70"/>
      <c r="G871" s="70"/>
      <c r="H871" s="70"/>
      <c r="I871" s="70"/>
      <c r="J871" s="70"/>
      <c r="K871" s="70"/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</row>
    <row r="872" spans="1:26" ht="12.75" customHeight="1" x14ac:dyDescent="0.2">
      <c r="A872" s="70"/>
      <c r="B872" s="70"/>
      <c r="C872" s="70"/>
      <c r="D872" s="70"/>
      <c r="E872" s="70"/>
      <c r="F872" s="70"/>
      <c r="G872" s="70"/>
      <c r="H872" s="70"/>
      <c r="I872" s="70"/>
      <c r="J872" s="70"/>
      <c r="K872" s="70"/>
      <c r="L872" s="70"/>
      <c r="M872" s="70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</row>
    <row r="873" spans="1:26" ht="12.75" customHeight="1" x14ac:dyDescent="0.2">
      <c r="A873" s="70"/>
      <c r="B873" s="70"/>
      <c r="C873" s="70"/>
      <c r="D873" s="70"/>
      <c r="E873" s="70"/>
      <c r="F873" s="70"/>
      <c r="G873" s="70"/>
      <c r="H873" s="70"/>
      <c r="I873" s="70"/>
      <c r="J873" s="70"/>
      <c r="K873" s="70"/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</row>
    <row r="874" spans="1:26" ht="12.75" customHeight="1" x14ac:dyDescent="0.2">
      <c r="A874" s="70"/>
      <c r="B874" s="70"/>
      <c r="C874" s="70"/>
      <c r="D874" s="70"/>
      <c r="E874" s="70"/>
      <c r="F874" s="70"/>
      <c r="G874" s="70"/>
      <c r="H874" s="70"/>
      <c r="I874" s="70"/>
      <c r="J874" s="70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</row>
    <row r="875" spans="1:26" ht="12.75" customHeight="1" x14ac:dyDescent="0.2">
      <c r="A875" s="70"/>
      <c r="B875" s="70"/>
      <c r="C875" s="70"/>
      <c r="D875" s="70"/>
      <c r="E875" s="70"/>
      <c r="F875" s="70"/>
      <c r="G875" s="70"/>
      <c r="H875" s="70"/>
      <c r="I875" s="70"/>
      <c r="J875" s="70"/>
      <c r="K875" s="70"/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</row>
    <row r="876" spans="1:26" ht="12.75" customHeight="1" x14ac:dyDescent="0.2">
      <c r="A876" s="70"/>
      <c r="B876" s="70"/>
      <c r="C876" s="70"/>
      <c r="D876" s="70"/>
      <c r="E876" s="70"/>
      <c r="F876" s="70"/>
      <c r="G876" s="70"/>
      <c r="H876" s="70"/>
      <c r="I876" s="70"/>
      <c r="J876" s="70"/>
      <c r="K876" s="70"/>
      <c r="L876" s="70"/>
      <c r="M876" s="70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</row>
    <row r="877" spans="1:26" ht="12.75" customHeight="1" x14ac:dyDescent="0.2">
      <c r="A877" s="70"/>
      <c r="B877" s="70"/>
      <c r="C877" s="70"/>
      <c r="D877" s="70"/>
      <c r="E877" s="70"/>
      <c r="F877" s="70"/>
      <c r="G877" s="70"/>
      <c r="H877" s="70"/>
      <c r="I877" s="70"/>
      <c r="J877" s="70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</row>
    <row r="878" spans="1:26" ht="12.75" customHeight="1" x14ac:dyDescent="0.2">
      <c r="A878" s="70"/>
      <c r="B878" s="70"/>
      <c r="C878" s="70"/>
      <c r="D878" s="70"/>
      <c r="E878" s="70"/>
      <c r="F878" s="70"/>
      <c r="G878" s="70"/>
      <c r="H878" s="70"/>
      <c r="I878" s="70"/>
      <c r="J878" s="70"/>
      <c r="K878" s="70"/>
      <c r="L878" s="70"/>
      <c r="M878" s="70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</row>
    <row r="879" spans="1:26" ht="12.75" customHeight="1" x14ac:dyDescent="0.2">
      <c r="A879" s="70"/>
      <c r="B879" s="70"/>
      <c r="C879" s="70"/>
      <c r="D879" s="70"/>
      <c r="E879" s="70"/>
      <c r="F879" s="70"/>
      <c r="G879" s="70"/>
      <c r="H879" s="70"/>
      <c r="I879" s="70"/>
      <c r="J879" s="70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</row>
    <row r="880" spans="1:26" ht="12.75" customHeight="1" x14ac:dyDescent="0.2">
      <c r="A880" s="70"/>
      <c r="B880" s="70"/>
      <c r="C880" s="70"/>
      <c r="D880" s="7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</row>
    <row r="881" spans="1:26" ht="12.75" customHeight="1" x14ac:dyDescent="0.2">
      <c r="A881" s="70"/>
      <c r="B881" s="70"/>
      <c r="C881" s="70"/>
      <c r="D881" s="70"/>
      <c r="E881" s="70"/>
      <c r="F881" s="70"/>
      <c r="G881" s="70"/>
      <c r="H881" s="70"/>
      <c r="I881" s="70"/>
      <c r="J881" s="70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</row>
    <row r="882" spans="1:26" ht="12.75" customHeight="1" x14ac:dyDescent="0.2">
      <c r="A882" s="70"/>
      <c r="B882" s="70"/>
      <c r="C882" s="70"/>
      <c r="D882" s="70"/>
      <c r="E882" s="70"/>
      <c r="F882" s="70"/>
      <c r="G882" s="70"/>
      <c r="H882" s="70"/>
      <c r="I882" s="70"/>
      <c r="J882" s="70"/>
      <c r="K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</row>
    <row r="883" spans="1:26" ht="12.75" customHeight="1" x14ac:dyDescent="0.2">
      <c r="A883" s="70"/>
      <c r="B883" s="70"/>
      <c r="C883" s="70"/>
      <c r="D883" s="70"/>
      <c r="E883" s="70"/>
      <c r="F883" s="70"/>
      <c r="G883" s="70"/>
      <c r="H883" s="70"/>
      <c r="I883" s="70"/>
      <c r="J883" s="70"/>
      <c r="K883" s="70"/>
      <c r="L883" s="70"/>
      <c r="M883" s="70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</row>
    <row r="884" spans="1:26" ht="12.75" customHeight="1" x14ac:dyDescent="0.2">
      <c r="A884" s="70"/>
      <c r="B884" s="70"/>
      <c r="C884" s="70"/>
      <c r="D884" s="70"/>
      <c r="E884" s="70"/>
      <c r="F884" s="70"/>
      <c r="G884" s="70"/>
      <c r="H884" s="70"/>
      <c r="I884" s="70"/>
      <c r="J884" s="70"/>
      <c r="K884" s="70"/>
      <c r="L884" s="70"/>
      <c r="M884" s="70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</row>
    <row r="885" spans="1:26" ht="12.75" customHeight="1" x14ac:dyDescent="0.2">
      <c r="A885" s="70"/>
      <c r="B885" s="70"/>
      <c r="C885" s="70"/>
      <c r="D885" s="70"/>
      <c r="E885" s="70"/>
      <c r="F885" s="70"/>
      <c r="G885" s="70"/>
      <c r="H885" s="70"/>
      <c r="I885" s="70"/>
      <c r="J885" s="70"/>
      <c r="K885" s="70"/>
      <c r="L885" s="70"/>
      <c r="M885" s="70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</row>
    <row r="886" spans="1:26" ht="12.75" customHeight="1" x14ac:dyDescent="0.2">
      <c r="A886" s="70"/>
      <c r="B886" s="70"/>
      <c r="C886" s="70"/>
      <c r="D886" s="70"/>
      <c r="E886" s="70"/>
      <c r="F886" s="70"/>
      <c r="G886" s="70"/>
      <c r="H886" s="70"/>
      <c r="I886" s="70"/>
      <c r="J886" s="70"/>
      <c r="K886" s="70"/>
      <c r="L886" s="70"/>
      <c r="M886" s="70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</row>
    <row r="887" spans="1:26" ht="12.75" customHeight="1" x14ac:dyDescent="0.2">
      <c r="A887" s="70"/>
      <c r="B887" s="70"/>
      <c r="C887" s="70"/>
      <c r="D887" s="70"/>
      <c r="E887" s="70"/>
      <c r="F887" s="70"/>
      <c r="G887" s="70"/>
      <c r="H887" s="70"/>
      <c r="I887" s="70"/>
      <c r="J887" s="70"/>
      <c r="K887" s="70"/>
      <c r="L887" s="70"/>
      <c r="M887" s="70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</row>
    <row r="888" spans="1:26" ht="12.75" customHeight="1" x14ac:dyDescent="0.2">
      <c r="A888" s="70"/>
      <c r="B888" s="70"/>
      <c r="C888" s="70"/>
      <c r="D888" s="70"/>
      <c r="E888" s="70"/>
      <c r="F888" s="70"/>
      <c r="G888" s="70"/>
      <c r="H888" s="70"/>
      <c r="I888" s="70"/>
      <c r="J888" s="70"/>
      <c r="K888" s="70"/>
      <c r="L888" s="70"/>
      <c r="M888" s="70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</row>
    <row r="889" spans="1:26" ht="12.75" customHeight="1" x14ac:dyDescent="0.2">
      <c r="A889" s="70"/>
      <c r="B889" s="70"/>
      <c r="C889" s="70"/>
      <c r="D889" s="70"/>
      <c r="E889" s="70"/>
      <c r="F889" s="70"/>
      <c r="G889" s="70"/>
      <c r="H889" s="70"/>
      <c r="I889" s="70"/>
      <c r="J889" s="70"/>
      <c r="K889" s="70"/>
      <c r="L889" s="70"/>
      <c r="M889" s="70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</row>
    <row r="890" spans="1:26" ht="12.75" customHeight="1" x14ac:dyDescent="0.2">
      <c r="A890" s="70"/>
      <c r="B890" s="70"/>
      <c r="C890" s="70"/>
      <c r="D890" s="70"/>
      <c r="E890" s="70"/>
      <c r="F890" s="70"/>
      <c r="G890" s="70"/>
      <c r="H890" s="70"/>
      <c r="I890" s="70"/>
      <c r="J890" s="70"/>
      <c r="K890" s="70"/>
      <c r="L890" s="70"/>
      <c r="M890" s="70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</row>
    <row r="891" spans="1:26" ht="12.75" customHeight="1" x14ac:dyDescent="0.2">
      <c r="A891" s="70"/>
      <c r="B891" s="70"/>
      <c r="C891" s="70"/>
      <c r="D891" s="70"/>
      <c r="E891" s="70"/>
      <c r="F891" s="70"/>
      <c r="G891" s="70"/>
      <c r="H891" s="70"/>
      <c r="I891" s="70"/>
      <c r="J891" s="70"/>
      <c r="K891" s="70"/>
      <c r="L891" s="70"/>
      <c r="M891" s="70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</row>
    <row r="892" spans="1:26" ht="12.75" customHeight="1" x14ac:dyDescent="0.2">
      <c r="A892" s="70"/>
      <c r="B892" s="70"/>
      <c r="C892" s="70"/>
      <c r="D892" s="70"/>
      <c r="E892" s="70"/>
      <c r="F892" s="70"/>
      <c r="G892" s="70"/>
      <c r="H892" s="70"/>
      <c r="I892" s="70"/>
      <c r="J892" s="70"/>
      <c r="K892" s="70"/>
      <c r="L892" s="70"/>
      <c r="M892" s="70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</row>
    <row r="893" spans="1:26" ht="12.75" customHeight="1" x14ac:dyDescent="0.2">
      <c r="A893" s="70"/>
      <c r="B893" s="70"/>
      <c r="C893" s="70"/>
      <c r="D893" s="70"/>
      <c r="E893" s="70"/>
      <c r="F893" s="70"/>
      <c r="G893" s="70"/>
      <c r="H893" s="70"/>
      <c r="I893" s="70"/>
      <c r="J893" s="70"/>
      <c r="K893" s="70"/>
      <c r="L893" s="70"/>
      <c r="M893" s="70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</row>
    <row r="894" spans="1:26" ht="12.75" customHeight="1" x14ac:dyDescent="0.2">
      <c r="A894" s="70"/>
      <c r="B894" s="70"/>
      <c r="C894" s="70"/>
      <c r="D894" s="70"/>
      <c r="E894" s="70"/>
      <c r="F894" s="70"/>
      <c r="G894" s="70"/>
      <c r="H894" s="70"/>
      <c r="I894" s="70"/>
      <c r="J894" s="70"/>
      <c r="K894" s="70"/>
      <c r="L894" s="70"/>
      <c r="M894" s="70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</row>
    <row r="895" spans="1:26" ht="12.75" customHeight="1" x14ac:dyDescent="0.2">
      <c r="A895" s="70"/>
      <c r="B895" s="70"/>
      <c r="C895" s="70"/>
      <c r="D895" s="70"/>
      <c r="E895" s="70"/>
      <c r="F895" s="70"/>
      <c r="G895" s="70"/>
      <c r="H895" s="70"/>
      <c r="I895" s="70"/>
      <c r="J895" s="70"/>
      <c r="K895" s="70"/>
      <c r="L895" s="70"/>
      <c r="M895" s="70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</row>
    <row r="896" spans="1:26" ht="12.75" customHeight="1" x14ac:dyDescent="0.2">
      <c r="A896" s="70"/>
      <c r="B896" s="70"/>
      <c r="C896" s="70"/>
      <c r="D896" s="70"/>
      <c r="E896" s="70"/>
      <c r="F896" s="70"/>
      <c r="G896" s="70"/>
      <c r="H896" s="70"/>
      <c r="I896" s="70"/>
      <c r="J896" s="70"/>
      <c r="K896" s="70"/>
      <c r="L896" s="70"/>
      <c r="M896" s="70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</row>
    <row r="897" spans="1:26" ht="12.75" customHeight="1" x14ac:dyDescent="0.2">
      <c r="A897" s="70"/>
      <c r="B897" s="70"/>
      <c r="C897" s="70"/>
      <c r="D897" s="70"/>
      <c r="E897" s="70"/>
      <c r="F897" s="70"/>
      <c r="G897" s="70"/>
      <c r="H897" s="70"/>
      <c r="I897" s="70"/>
      <c r="J897" s="70"/>
      <c r="K897" s="70"/>
      <c r="L897" s="70"/>
      <c r="M897" s="70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</row>
    <row r="898" spans="1:26" ht="12.75" customHeight="1" x14ac:dyDescent="0.2">
      <c r="A898" s="70"/>
      <c r="B898" s="70"/>
      <c r="C898" s="70"/>
      <c r="D898" s="70"/>
      <c r="E898" s="70"/>
      <c r="F898" s="70"/>
      <c r="G898" s="70"/>
      <c r="H898" s="70"/>
      <c r="I898" s="70"/>
      <c r="J898" s="70"/>
      <c r="K898" s="70"/>
      <c r="L898" s="70"/>
      <c r="M898" s="70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</row>
    <row r="899" spans="1:26" ht="12.75" customHeight="1" x14ac:dyDescent="0.2">
      <c r="A899" s="70"/>
      <c r="B899" s="70"/>
      <c r="C899" s="70"/>
      <c r="D899" s="70"/>
      <c r="E899" s="70"/>
      <c r="F899" s="70"/>
      <c r="G899" s="70"/>
      <c r="H899" s="70"/>
      <c r="I899" s="70"/>
      <c r="J899" s="70"/>
      <c r="K899" s="70"/>
      <c r="L899" s="70"/>
      <c r="M899" s="70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</row>
    <row r="900" spans="1:26" ht="12.75" customHeight="1" x14ac:dyDescent="0.2">
      <c r="A900" s="70"/>
      <c r="B900" s="70"/>
      <c r="C900" s="70"/>
      <c r="D900" s="70"/>
      <c r="E900" s="70"/>
      <c r="F900" s="70"/>
      <c r="G900" s="70"/>
      <c r="H900" s="70"/>
      <c r="I900" s="70"/>
      <c r="J900" s="70"/>
      <c r="K900" s="70"/>
      <c r="L900" s="70"/>
      <c r="M900" s="70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</row>
    <row r="901" spans="1:26" ht="12.75" customHeight="1" x14ac:dyDescent="0.2">
      <c r="A901" s="70"/>
      <c r="B901" s="70"/>
      <c r="C901" s="70"/>
      <c r="D901" s="70"/>
      <c r="E901" s="70"/>
      <c r="F901" s="70"/>
      <c r="G901" s="70"/>
      <c r="H901" s="70"/>
      <c r="I901" s="70"/>
      <c r="J901" s="70"/>
      <c r="K901" s="70"/>
      <c r="L901" s="70"/>
      <c r="M901" s="70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</row>
    <row r="902" spans="1:26" ht="12.75" customHeight="1" x14ac:dyDescent="0.2">
      <c r="A902" s="70"/>
      <c r="B902" s="70"/>
      <c r="C902" s="70"/>
      <c r="D902" s="70"/>
      <c r="E902" s="70"/>
      <c r="F902" s="70"/>
      <c r="G902" s="70"/>
      <c r="H902" s="70"/>
      <c r="I902" s="70"/>
      <c r="J902" s="70"/>
      <c r="K902" s="70"/>
      <c r="L902" s="70"/>
      <c r="M902" s="70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</row>
    <row r="903" spans="1:26" ht="12.75" customHeight="1" x14ac:dyDescent="0.2">
      <c r="A903" s="70"/>
      <c r="B903" s="70"/>
      <c r="C903" s="70"/>
      <c r="D903" s="70"/>
      <c r="E903" s="70"/>
      <c r="F903" s="70"/>
      <c r="G903" s="70"/>
      <c r="H903" s="70"/>
      <c r="I903" s="70"/>
      <c r="J903" s="70"/>
      <c r="K903" s="70"/>
      <c r="L903" s="70"/>
      <c r="M903" s="70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</row>
    <row r="904" spans="1:26" ht="12.75" customHeight="1" x14ac:dyDescent="0.2">
      <c r="A904" s="70"/>
      <c r="B904" s="70"/>
      <c r="C904" s="70"/>
      <c r="D904" s="70"/>
      <c r="E904" s="70"/>
      <c r="F904" s="70"/>
      <c r="G904" s="70"/>
      <c r="H904" s="70"/>
      <c r="I904" s="70"/>
      <c r="J904" s="70"/>
      <c r="K904" s="70"/>
      <c r="L904" s="70"/>
      <c r="M904" s="70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</row>
    <row r="905" spans="1:26" ht="12.75" customHeight="1" x14ac:dyDescent="0.2">
      <c r="A905" s="70"/>
      <c r="B905" s="70"/>
      <c r="C905" s="70"/>
      <c r="D905" s="70"/>
      <c r="E905" s="70"/>
      <c r="F905" s="70"/>
      <c r="G905" s="70"/>
      <c r="H905" s="70"/>
      <c r="I905" s="70"/>
      <c r="J905" s="70"/>
      <c r="K905" s="70"/>
      <c r="L905" s="70"/>
      <c r="M905" s="70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</row>
    <row r="906" spans="1:26" ht="12.75" customHeight="1" x14ac:dyDescent="0.2">
      <c r="A906" s="70"/>
      <c r="B906" s="70"/>
      <c r="C906" s="70"/>
      <c r="D906" s="70"/>
      <c r="E906" s="70"/>
      <c r="F906" s="70"/>
      <c r="G906" s="70"/>
      <c r="H906" s="70"/>
      <c r="I906" s="70"/>
      <c r="J906" s="70"/>
      <c r="K906" s="70"/>
      <c r="L906" s="70"/>
      <c r="M906" s="70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</row>
    <row r="907" spans="1:26" ht="12.75" customHeight="1" x14ac:dyDescent="0.2">
      <c r="A907" s="70"/>
      <c r="B907" s="70"/>
      <c r="C907" s="70"/>
      <c r="D907" s="70"/>
      <c r="E907" s="70"/>
      <c r="F907" s="70"/>
      <c r="G907" s="70"/>
      <c r="H907" s="70"/>
      <c r="I907" s="70"/>
      <c r="J907" s="70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</row>
    <row r="908" spans="1:26" ht="12.75" customHeight="1" x14ac:dyDescent="0.2">
      <c r="A908" s="70"/>
      <c r="B908" s="70"/>
      <c r="C908" s="70"/>
      <c r="D908" s="70"/>
      <c r="E908" s="70"/>
      <c r="F908" s="70"/>
      <c r="G908" s="70"/>
      <c r="H908" s="70"/>
      <c r="I908" s="70"/>
      <c r="J908" s="70"/>
      <c r="K908" s="70"/>
      <c r="L908" s="70"/>
      <c r="M908" s="70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</row>
    <row r="909" spans="1:26" ht="12.75" customHeight="1" x14ac:dyDescent="0.2">
      <c r="A909" s="70"/>
      <c r="B909" s="70"/>
      <c r="C909" s="70"/>
      <c r="D909" s="70"/>
      <c r="E909" s="70"/>
      <c r="F909" s="70"/>
      <c r="G909" s="70"/>
      <c r="H909" s="70"/>
      <c r="I909" s="70"/>
      <c r="J909" s="70"/>
      <c r="K909" s="70"/>
      <c r="L909" s="70"/>
      <c r="M909" s="70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</row>
    <row r="910" spans="1:26" ht="12.75" customHeight="1" x14ac:dyDescent="0.2">
      <c r="A910" s="70"/>
      <c r="B910" s="70"/>
      <c r="C910" s="70"/>
      <c r="D910" s="70"/>
      <c r="E910" s="70"/>
      <c r="F910" s="70"/>
      <c r="G910" s="70"/>
      <c r="H910" s="70"/>
      <c r="I910" s="70"/>
      <c r="J910" s="70"/>
      <c r="K910" s="70"/>
      <c r="L910" s="70"/>
      <c r="M910" s="70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</row>
    <row r="911" spans="1:26" ht="12.75" customHeight="1" x14ac:dyDescent="0.2">
      <c r="A911" s="70"/>
      <c r="B911" s="70"/>
      <c r="C911" s="70"/>
      <c r="D911" s="70"/>
      <c r="E911" s="70"/>
      <c r="F911" s="70"/>
      <c r="G911" s="70"/>
      <c r="H911" s="70"/>
      <c r="I911" s="70"/>
      <c r="J911" s="70"/>
      <c r="K911" s="70"/>
      <c r="L911" s="70"/>
      <c r="M911" s="70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</row>
    <row r="912" spans="1:26" ht="12.75" customHeight="1" x14ac:dyDescent="0.2">
      <c r="A912" s="70"/>
      <c r="B912" s="70"/>
      <c r="C912" s="70"/>
      <c r="D912" s="70"/>
      <c r="E912" s="70"/>
      <c r="F912" s="70"/>
      <c r="G912" s="70"/>
      <c r="H912" s="70"/>
      <c r="I912" s="70"/>
      <c r="J912" s="70"/>
      <c r="K912" s="70"/>
      <c r="L912" s="70"/>
      <c r="M912" s="70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</row>
    <row r="913" spans="1:26" ht="12.75" customHeight="1" x14ac:dyDescent="0.2">
      <c r="A913" s="70"/>
      <c r="B913" s="70"/>
      <c r="C913" s="70"/>
      <c r="D913" s="70"/>
      <c r="E913" s="70"/>
      <c r="F913" s="70"/>
      <c r="G913" s="70"/>
      <c r="H913" s="70"/>
      <c r="I913" s="70"/>
      <c r="J913" s="70"/>
      <c r="K913" s="70"/>
      <c r="L913" s="70"/>
      <c r="M913" s="70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</row>
    <row r="914" spans="1:26" ht="12.75" customHeight="1" x14ac:dyDescent="0.2">
      <c r="A914" s="70"/>
      <c r="B914" s="70"/>
      <c r="C914" s="70"/>
      <c r="D914" s="70"/>
      <c r="E914" s="70"/>
      <c r="F914" s="70"/>
      <c r="G914" s="70"/>
      <c r="H914" s="70"/>
      <c r="I914" s="70"/>
      <c r="J914" s="70"/>
      <c r="K914" s="70"/>
      <c r="L914" s="70"/>
      <c r="M914" s="70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</row>
    <row r="915" spans="1:26" ht="12.75" customHeight="1" x14ac:dyDescent="0.2">
      <c r="A915" s="70"/>
      <c r="B915" s="70"/>
      <c r="C915" s="70"/>
      <c r="D915" s="70"/>
      <c r="E915" s="70"/>
      <c r="F915" s="70"/>
      <c r="G915" s="70"/>
      <c r="H915" s="70"/>
      <c r="I915" s="70"/>
      <c r="J915" s="70"/>
      <c r="K915" s="70"/>
      <c r="L915" s="70"/>
      <c r="M915" s="70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</row>
    <row r="916" spans="1:26" ht="12.75" customHeight="1" x14ac:dyDescent="0.2">
      <c r="A916" s="70"/>
      <c r="B916" s="70"/>
      <c r="C916" s="70"/>
      <c r="D916" s="70"/>
      <c r="E916" s="70"/>
      <c r="F916" s="70"/>
      <c r="G916" s="70"/>
      <c r="H916" s="70"/>
      <c r="I916" s="70"/>
      <c r="J916" s="70"/>
      <c r="K916" s="70"/>
      <c r="L916" s="70"/>
      <c r="M916" s="70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</row>
    <row r="917" spans="1:26" ht="12.75" customHeight="1" x14ac:dyDescent="0.2">
      <c r="A917" s="70"/>
      <c r="B917" s="70"/>
      <c r="C917" s="70"/>
      <c r="D917" s="70"/>
      <c r="E917" s="70"/>
      <c r="F917" s="70"/>
      <c r="G917" s="70"/>
      <c r="H917" s="70"/>
      <c r="I917" s="70"/>
      <c r="J917" s="70"/>
      <c r="K917" s="70"/>
      <c r="L917" s="70"/>
      <c r="M917" s="70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</row>
    <row r="918" spans="1:26" ht="12.75" customHeight="1" x14ac:dyDescent="0.2">
      <c r="A918" s="70"/>
      <c r="B918" s="70"/>
      <c r="C918" s="70"/>
      <c r="D918" s="70"/>
      <c r="E918" s="70"/>
      <c r="F918" s="70"/>
      <c r="G918" s="70"/>
      <c r="H918" s="70"/>
      <c r="I918" s="70"/>
      <c r="J918" s="70"/>
      <c r="K918" s="70"/>
      <c r="L918" s="70"/>
      <c r="M918" s="70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</row>
    <row r="919" spans="1:26" ht="12.75" customHeight="1" x14ac:dyDescent="0.2">
      <c r="A919" s="70"/>
      <c r="B919" s="70"/>
      <c r="C919" s="70"/>
      <c r="D919" s="70"/>
      <c r="E919" s="70"/>
      <c r="F919" s="70"/>
      <c r="G919" s="70"/>
      <c r="H919" s="70"/>
      <c r="I919" s="70"/>
      <c r="J919" s="70"/>
      <c r="K919" s="70"/>
      <c r="L919" s="70"/>
      <c r="M919" s="70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</row>
    <row r="920" spans="1:26" ht="12.75" customHeight="1" x14ac:dyDescent="0.2">
      <c r="A920" s="70"/>
      <c r="B920" s="70"/>
      <c r="C920" s="70"/>
      <c r="D920" s="70"/>
      <c r="E920" s="70"/>
      <c r="F920" s="70"/>
      <c r="G920" s="70"/>
      <c r="H920" s="70"/>
      <c r="I920" s="70"/>
      <c r="J920" s="70"/>
      <c r="K920" s="70"/>
      <c r="L920" s="70"/>
      <c r="M920" s="70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</row>
    <row r="921" spans="1:26" ht="12.75" customHeight="1" x14ac:dyDescent="0.2">
      <c r="A921" s="70"/>
      <c r="B921" s="70"/>
      <c r="C921" s="70"/>
      <c r="D921" s="70"/>
      <c r="E921" s="70"/>
      <c r="F921" s="70"/>
      <c r="G921" s="70"/>
      <c r="H921" s="70"/>
      <c r="I921" s="70"/>
      <c r="J921" s="70"/>
      <c r="K921" s="70"/>
      <c r="L921" s="70"/>
      <c r="M921" s="70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</row>
    <row r="922" spans="1:26" ht="12.75" customHeight="1" x14ac:dyDescent="0.2">
      <c r="A922" s="70"/>
      <c r="B922" s="70"/>
      <c r="C922" s="70"/>
      <c r="D922" s="70"/>
      <c r="E922" s="70"/>
      <c r="F922" s="70"/>
      <c r="G922" s="70"/>
      <c r="H922" s="70"/>
      <c r="I922" s="70"/>
      <c r="J922" s="70"/>
      <c r="K922" s="70"/>
      <c r="L922" s="70"/>
      <c r="M922" s="70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</row>
    <row r="923" spans="1:26" ht="12.75" customHeight="1" x14ac:dyDescent="0.2">
      <c r="A923" s="70"/>
      <c r="B923" s="70"/>
      <c r="C923" s="70"/>
      <c r="D923" s="70"/>
      <c r="E923" s="70"/>
      <c r="F923" s="70"/>
      <c r="G923" s="70"/>
      <c r="H923" s="70"/>
      <c r="I923" s="70"/>
      <c r="J923" s="70"/>
      <c r="K923" s="70"/>
      <c r="L923" s="70"/>
      <c r="M923" s="70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</row>
    <row r="924" spans="1:26" ht="12.75" customHeight="1" x14ac:dyDescent="0.2">
      <c r="A924" s="70"/>
      <c r="B924" s="70"/>
      <c r="C924" s="70"/>
      <c r="D924" s="70"/>
      <c r="E924" s="70"/>
      <c r="F924" s="70"/>
      <c r="G924" s="70"/>
      <c r="H924" s="70"/>
      <c r="I924" s="70"/>
      <c r="J924" s="70"/>
      <c r="K924" s="70"/>
      <c r="L924" s="70"/>
      <c r="M924" s="70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</row>
    <row r="925" spans="1:26" ht="12.75" customHeight="1" x14ac:dyDescent="0.2">
      <c r="A925" s="70"/>
      <c r="B925" s="70"/>
      <c r="C925" s="70"/>
      <c r="D925" s="70"/>
      <c r="E925" s="70"/>
      <c r="F925" s="70"/>
      <c r="G925" s="70"/>
      <c r="H925" s="70"/>
      <c r="I925" s="70"/>
      <c r="J925" s="70"/>
      <c r="K925" s="70"/>
      <c r="L925" s="70"/>
      <c r="M925" s="70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</row>
    <row r="926" spans="1:26" ht="12.75" customHeight="1" x14ac:dyDescent="0.2">
      <c r="A926" s="70"/>
      <c r="B926" s="70"/>
      <c r="C926" s="70"/>
      <c r="D926" s="70"/>
      <c r="E926" s="70"/>
      <c r="F926" s="70"/>
      <c r="G926" s="70"/>
      <c r="H926" s="70"/>
      <c r="I926" s="70"/>
      <c r="J926" s="70"/>
      <c r="K926" s="70"/>
      <c r="L926" s="70"/>
      <c r="M926" s="70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</row>
    <row r="927" spans="1:26" ht="12.75" customHeight="1" x14ac:dyDescent="0.2">
      <c r="A927" s="70"/>
      <c r="B927" s="70"/>
      <c r="C927" s="70"/>
      <c r="D927" s="70"/>
      <c r="E927" s="70"/>
      <c r="F927" s="70"/>
      <c r="G927" s="70"/>
      <c r="H927" s="70"/>
      <c r="I927" s="70"/>
      <c r="J927" s="70"/>
      <c r="K927" s="70"/>
      <c r="L927" s="70"/>
      <c r="M927" s="70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</row>
    <row r="928" spans="1:26" ht="12.75" customHeight="1" x14ac:dyDescent="0.2">
      <c r="A928" s="70"/>
      <c r="B928" s="70"/>
      <c r="C928" s="70"/>
      <c r="D928" s="70"/>
      <c r="E928" s="70"/>
      <c r="F928" s="70"/>
      <c r="G928" s="70"/>
      <c r="H928" s="70"/>
      <c r="I928" s="70"/>
      <c r="J928" s="70"/>
      <c r="K928" s="70"/>
      <c r="L928" s="70"/>
      <c r="M928" s="70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</row>
    <row r="929" spans="1:26" ht="12.75" customHeight="1" x14ac:dyDescent="0.2">
      <c r="A929" s="70"/>
      <c r="B929" s="70"/>
      <c r="C929" s="70"/>
      <c r="D929" s="70"/>
      <c r="E929" s="70"/>
      <c r="F929" s="70"/>
      <c r="G929" s="70"/>
      <c r="H929" s="70"/>
      <c r="I929" s="70"/>
      <c r="J929" s="70"/>
      <c r="K929" s="70"/>
      <c r="L929" s="70"/>
      <c r="M929" s="70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</row>
    <row r="930" spans="1:26" ht="12.75" customHeight="1" x14ac:dyDescent="0.2">
      <c r="A930" s="70"/>
      <c r="B930" s="70"/>
      <c r="C930" s="70"/>
      <c r="D930" s="70"/>
      <c r="E930" s="70"/>
      <c r="F930" s="70"/>
      <c r="G930" s="70"/>
      <c r="H930" s="70"/>
      <c r="I930" s="70"/>
      <c r="J930" s="70"/>
      <c r="K930" s="70"/>
      <c r="L930" s="70"/>
      <c r="M930" s="70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</row>
    <row r="931" spans="1:26" ht="12.75" customHeight="1" x14ac:dyDescent="0.2">
      <c r="A931" s="70"/>
      <c r="B931" s="70"/>
      <c r="C931" s="70"/>
      <c r="D931" s="70"/>
      <c r="E931" s="70"/>
      <c r="F931" s="70"/>
      <c r="G931" s="70"/>
      <c r="H931" s="70"/>
      <c r="I931" s="70"/>
      <c r="J931" s="70"/>
      <c r="K931" s="70"/>
      <c r="L931" s="70"/>
      <c r="M931" s="70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</row>
    <row r="932" spans="1:26" ht="12.75" customHeight="1" x14ac:dyDescent="0.2">
      <c r="A932" s="70"/>
      <c r="B932" s="70"/>
      <c r="C932" s="70"/>
      <c r="D932" s="70"/>
      <c r="E932" s="70"/>
      <c r="F932" s="70"/>
      <c r="G932" s="70"/>
      <c r="H932" s="70"/>
      <c r="I932" s="70"/>
      <c r="J932" s="70"/>
      <c r="K932" s="70"/>
      <c r="L932" s="70"/>
      <c r="M932" s="70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</row>
    <row r="933" spans="1:26" ht="12.75" customHeight="1" x14ac:dyDescent="0.2">
      <c r="A933" s="70"/>
      <c r="B933" s="70"/>
      <c r="C933" s="70"/>
      <c r="D933" s="70"/>
      <c r="E933" s="70"/>
      <c r="F933" s="70"/>
      <c r="G933" s="70"/>
      <c r="H933" s="70"/>
      <c r="I933" s="70"/>
      <c r="J933" s="70"/>
      <c r="K933" s="70"/>
      <c r="L933" s="70"/>
      <c r="M933" s="70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</row>
    <row r="934" spans="1:26" ht="12.75" customHeight="1" x14ac:dyDescent="0.2">
      <c r="A934" s="70"/>
      <c r="B934" s="70"/>
      <c r="C934" s="70"/>
      <c r="D934" s="70"/>
      <c r="E934" s="70"/>
      <c r="F934" s="70"/>
      <c r="G934" s="70"/>
      <c r="H934" s="70"/>
      <c r="I934" s="70"/>
      <c r="J934" s="70"/>
      <c r="K934" s="70"/>
      <c r="L934" s="70"/>
      <c r="M934" s="70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</row>
    <row r="935" spans="1:26" ht="12.75" customHeight="1" x14ac:dyDescent="0.2">
      <c r="A935" s="70"/>
      <c r="B935" s="70"/>
      <c r="C935" s="70"/>
      <c r="D935" s="70"/>
      <c r="E935" s="70"/>
      <c r="F935" s="70"/>
      <c r="G935" s="70"/>
      <c r="H935" s="70"/>
      <c r="I935" s="70"/>
      <c r="J935" s="70"/>
      <c r="K935" s="70"/>
      <c r="L935" s="70"/>
      <c r="M935" s="70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</row>
    <row r="936" spans="1:26" ht="12.75" customHeight="1" x14ac:dyDescent="0.2">
      <c r="A936" s="70"/>
      <c r="B936" s="70"/>
      <c r="C936" s="70"/>
      <c r="D936" s="70"/>
      <c r="E936" s="70"/>
      <c r="F936" s="70"/>
      <c r="G936" s="70"/>
      <c r="H936" s="70"/>
      <c r="I936" s="70"/>
      <c r="J936" s="70"/>
      <c r="K936" s="70"/>
      <c r="L936" s="70"/>
      <c r="M936" s="70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</row>
    <row r="937" spans="1:26" ht="12.75" customHeight="1" x14ac:dyDescent="0.2">
      <c r="A937" s="70"/>
      <c r="B937" s="70"/>
      <c r="C937" s="70"/>
      <c r="D937" s="70"/>
      <c r="E937" s="70"/>
      <c r="F937" s="70"/>
      <c r="G937" s="70"/>
      <c r="H937" s="70"/>
      <c r="I937" s="70"/>
      <c r="J937" s="70"/>
      <c r="K937" s="70"/>
      <c r="L937" s="70"/>
      <c r="M937" s="70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</row>
    <row r="938" spans="1:26" ht="12.75" customHeight="1" x14ac:dyDescent="0.2">
      <c r="A938" s="70"/>
      <c r="B938" s="70"/>
      <c r="C938" s="70"/>
      <c r="D938" s="70"/>
      <c r="E938" s="70"/>
      <c r="F938" s="70"/>
      <c r="G938" s="70"/>
      <c r="H938" s="70"/>
      <c r="I938" s="70"/>
      <c r="J938" s="70"/>
      <c r="K938" s="70"/>
      <c r="L938" s="70"/>
      <c r="M938" s="70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</row>
    <row r="939" spans="1:26" ht="12.75" customHeight="1" x14ac:dyDescent="0.2">
      <c r="A939" s="70"/>
      <c r="B939" s="70"/>
      <c r="C939" s="70"/>
      <c r="D939" s="70"/>
      <c r="E939" s="70"/>
      <c r="F939" s="70"/>
      <c r="G939" s="70"/>
      <c r="H939" s="70"/>
      <c r="I939" s="70"/>
      <c r="J939" s="70"/>
      <c r="K939" s="70"/>
      <c r="L939" s="70"/>
      <c r="M939" s="70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</row>
    <row r="940" spans="1:26" ht="12.75" customHeight="1" x14ac:dyDescent="0.2">
      <c r="A940" s="70"/>
      <c r="B940" s="70"/>
      <c r="C940" s="70"/>
      <c r="D940" s="70"/>
      <c r="E940" s="70"/>
      <c r="F940" s="70"/>
      <c r="G940" s="70"/>
      <c r="H940" s="70"/>
      <c r="I940" s="70"/>
      <c r="J940" s="70"/>
      <c r="K940" s="70"/>
      <c r="L940" s="70"/>
      <c r="M940" s="70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</row>
    <row r="941" spans="1:26" ht="12.75" customHeight="1" x14ac:dyDescent="0.2">
      <c r="A941" s="70"/>
      <c r="B941" s="70"/>
      <c r="C941" s="70"/>
      <c r="D941" s="70"/>
      <c r="E941" s="70"/>
      <c r="F941" s="70"/>
      <c r="G941" s="70"/>
      <c r="H941" s="70"/>
      <c r="I941" s="70"/>
      <c r="J941" s="70"/>
      <c r="K941" s="70"/>
      <c r="L941" s="70"/>
      <c r="M941" s="70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</row>
    <row r="942" spans="1:26" ht="12.75" customHeight="1" x14ac:dyDescent="0.2">
      <c r="A942" s="70"/>
      <c r="B942" s="70"/>
      <c r="C942" s="70"/>
      <c r="D942" s="70"/>
      <c r="E942" s="70"/>
      <c r="F942" s="70"/>
      <c r="G942" s="70"/>
      <c r="H942" s="70"/>
      <c r="I942" s="70"/>
      <c r="J942" s="70"/>
      <c r="K942" s="70"/>
      <c r="L942" s="70"/>
      <c r="M942" s="70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</row>
    <row r="943" spans="1:26" ht="12.75" customHeight="1" x14ac:dyDescent="0.2">
      <c r="A943" s="70"/>
      <c r="B943" s="70"/>
      <c r="C943" s="70"/>
      <c r="D943" s="70"/>
      <c r="E943" s="70"/>
      <c r="F943" s="70"/>
      <c r="G943" s="70"/>
      <c r="H943" s="70"/>
      <c r="I943" s="70"/>
      <c r="J943" s="70"/>
      <c r="K943" s="70"/>
      <c r="L943" s="70"/>
      <c r="M943" s="70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</row>
    <row r="944" spans="1:26" ht="12.75" customHeight="1" x14ac:dyDescent="0.2">
      <c r="A944" s="70"/>
      <c r="B944" s="70"/>
      <c r="C944" s="70"/>
      <c r="D944" s="70"/>
      <c r="E944" s="70"/>
      <c r="F944" s="70"/>
      <c r="G944" s="70"/>
      <c r="H944" s="70"/>
      <c r="I944" s="70"/>
      <c r="J944" s="70"/>
      <c r="K944" s="70"/>
      <c r="L944" s="70"/>
      <c r="M944" s="70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</row>
    <row r="945" spans="1:26" ht="12.75" customHeight="1" x14ac:dyDescent="0.2">
      <c r="A945" s="70"/>
      <c r="B945" s="70"/>
      <c r="C945" s="70"/>
      <c r="D945" s="70"/>
      <c r="E945" s="70"/>
      <c r="F945" s="70"/>
      <c r="G945" s="70"/>
      <c r="H945" s="70"/>
      <c r="I945" s="70"/>
      <c r="J945" s="70"/>
      <c r="K945" s="70"/>
      <c r="L945" s="70"/>
      <c r="M945" s="70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</row>
    <row r="946" spans="1:26" ht="12.75" customHeight="1" x14ac:dyDescent="0.2">
      <c r="A946" s="70"/>
      <c r="B946" s="70"/>
      <c r="C946" s="70"/>
      <c r="D946" s="70"/>
      <c r="E946" s="70"/>
      <c r="F946" s="70"/>
      <c r="G946" s="70"/>
      <c r="H946" s="70"/>
      <c r="I946" s="70"/>
      <c r="J946" s="70"/>
      <c r="K946" s="70"/>
      <c r="L946" s="70"/>
      <c r="M946" s="70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</row>
    <row r="947" spans="1:26" ht="12.75" customHeight="1" x14ac:dyDescent="0.2">
      <c r="A947" s="70"/>
      <c r="B947" s="70"/>
      <c r="C947" s="70"/>
      <c r="D947" s="70"/>
      <c r="E947" s="70"/>
      <c r="F947" s="70"/>
      <c r="G947" s="70"/>
      <c r="H947" s="70"/>
      <c r="I947" s="70"/>
      <c r="J947" s="70"/>
      <c r="K947" s="70"/>
      <c r="L947" s="70"/>
      <c r="M947" s="70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</row>
    <row r="948" spans="1:26" ht="12.75" customHeight="1" x14ac:dyDescent="0.2">
      <c r="A948" s="70"/>
      <c r="B948" s="70"/>
      <c r="C948" s="70"/>
      <c r="D948" s="70"/>
      <c r="E948" s="70"/>
      <c r="F948" s="70"/>
      <c r="G948" s="70"/>
      <c r="H948" s="70"/>
      <c r="I948" s="70"/>
      <c r="J948" s="70"/>
      <c r="K948" s="70"/>
      <c r="L948" s="70"/>
      <c r="M948" s="70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</row>
    <row r="949" spans="1:26" ht="12.75" customHeight="1" x14ac:dyDescent="0.2">
      <c r="A949" s="70"/>
      <c r="B949" s="70"/>
      <c r="C949" s="70"/>
      <c r="D949" s="70"/>
      <c r="E949" s="70"/>
      <c r="F949" s="70"/>
      <c r="G949" s="70"/>
      <c r="H949" s="70"/>
      <c r="I949" s="70"/>
      <c r="J949" s="70"/>
      <c r="K949" s="70"/>
      <c r="L949" s="70"/>
      <c r="M949" s="70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</row>
    <row r="950" spans="1:26" ht="12.75" customHeight="1" x14ac:dyDescent="0.2">
      <c r="A950" s="70"/>
      <c r="B950" s="70"/>
      <c r="C950" s="70"/>
      <c r="D950" s="70"/>
      <c r="E950" s="70"/>
      <c r="F950" s="70"/>
      <c r="G950" s="70"/>
      <c r="H950" s="70"/>
      <c r="I950" s="70"/>
      <c r="J950" s="70"/>
      <c r="K950" s="70"/>
      <c r="L950" s="70"/>
      <c r="M950" s="70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</row>
    <row r="951" spans="1:26" ht="12.75" customHeight="1" x14ac:dyDescent="0.2">
      <c r="A951" s="70"/>
      <c r="B951" s="70"/>
      <c r="C951" s="70"/>
      <c r="D951" s="70"/>
      <c r="E951" s="70"/>
      <c r="F951" s="70"/>
      <c r="G951" s="70"/>
      <c r="H951" s="70"/>
      <c r="I951" s="70"/>
      <c r="J951" s="70"/>
      <c r="K951" s="70"/>
      <c r="L951" s="70"/>
      <c r="M951" s="70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</row>
    <row r="952" spans="1:26" ht="12.75" customHeight="1" x14ac:dyDescent="0.2">
      <c r="A952" s="70"/>
      <c r="B952" s="70"/>
      <c r="C952" s="70"/>
      <c r="D952" s="70"/>
      <c r="E952" s="70"/>
      <c r="F952" s="70"/>
      <c r="G952" s="70"/>
      <c r="H952" s="70"/>
      <c r="I952" s="70"/>
      <c r="J952" s="70"/>
      <c r="K952" s="70"/>
      <c r="L952" s="70"/>
      <c r="M952" s="70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</row>
    <row r="953" spans="1:26" ht="12.75" customHeight="1" x14ac:dyDescent="0.2">
      <c r="A953" s="70"/>
      <c r="B953" s="70"/>
      <c r="C953" s="70"/>
      <c r="D953" s="70"/>
      <c r="E953" s="70"/>
      <c r="F953" s="70"/>
      <c r="G953" s="70"/>
      <c r="H953" s="70"/>
      <c r="I953" s="70"/>
      <c r="J953" s="70"/>
      <c r="K953" s="70"/>
      <c r="L953" s="70"/>
      <c r="M953" s="70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</row>
    <row r="954" spans="1:26" ht="12.75" customHeight="1" x14ac:dyDescent="0.2">
      <c r="A954" s="70"/>
      <c r="B954" s="70"/>
      <c r="C954" s="70"/>
      <c r="D954" s="70"/>
      <c r="E954" s="70"/>
      <c r="F954" s="70"/>
      <c r="G954" s="70"/>
      <c r="H954" s="70"/>
      <c r="I954" s="70"/>
      <c r="J954" s="70"/>
      <c r="K954" s="70"/>
      <c r="L954" s="70"/>
      <c r="M954" s="70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</row>
    <row r="955" spans="1:26" ht="12.75" customHeight="1" x14ac:dyDescent="0.2">
      <c r="A955" s="70"/>
      <c r="B955" s="70"/>
      <c r="C955" s="70"/>
      <c r="D955" s="70"/>
      <c r="E955" s="70"/>
      <c r="F955" s="70"/>
      <c r="G955" s="70"/>
      <c r="H955" s="70"/>
      <c r="I955" s="70"/>
      <c r="J955" s="70"/>
      <c r="K955" s="70"/>
      <c r="L955" s="70"/>
      <c r="M955" s="70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</row>
    <row r="956" spans="1:26" ht="12.75" customHeight="1" x14ac:dyDescent="0.2">
      <c r="A956" s="70"/>
      <c r="B956" s="70"/>
      <c r="C956" s="70"/>
      <c r="D956" s="70"/>
      <c r="E956" s="70"/>
      <c r="F956" s="70"/>
      <c r="G956" s="70"/>
      <c r="H956" s="70"/>
      <c r="I956" s="70"/>
      <c r="J956" s="70"/>
      <c r="K956" s="70"/>
      <c r="L956" s="70"/>
      <c r="M956" s="70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</row>
    <row r="957" spans="1:26" ht="12.75" customHeight="1" x14ac:dyDescent="0.2">
      <c r="A957" s="70"/>
      <c r="B957" s="70"/>
      <c r="C957" s="70"/>
      <c r="D957" s="70"/>
      <c r="E957" s="70"/>
      <c r="F957" s="70"/>
      <c r="G957" s="70"/>
      <c r="H957" s="70"/>
      <c r="I957" s="70"/>
      <c r="J957" s="70"/>
      <c r="K957" s="70"/>
      <c r="L957" s="70"/>
      <c r="M957" s="70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</row>
    <row r="958" spans="1:26" ht="12.75" customHeight="1" x14ac:dyDescent="0.2">
      <c r="A958" s="70"/>
      <c r="B958" s="70"/>
      <c r="C958" s="70"/>
      <c r="D958" s="70"/>
      <c r="E958" s="70"/>
      <c r="F958" s="70"/>
      <c r="G958" s="70"/>
      <c r="H958" s="70"/>
      <c r="I958" s="70"/>
      <c r="J958" s="70"/>
      <c r="K958" s="70"/>
      <c r="L958" s="70"/>
      <c r="M958" s="70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</row>
    <row r="959" spans="1:26" ht="12.75" customHeight="1" x14ac:dyDescent="0.2">
      <c r="A959" s="70"/>
      <c r="B959" s="70"/>
      <c r="C959" s="70"/>
      <c r="D959" s="70"/>
      <c r="E959" s="70"/>
      <c r="F959" s="70"/>
      <c r="G959" s="70"/>
      <c r="H959" s="70"/>
      <c r="I959" s="70"/>
      <c r="J959" s="70"/>
      <c r="K959" s="70"/>
      <c r="L959" s="70"/>
      <c r="M959" s="70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</row>
    <row r="960" spans="1:26" ht="12.75" customHeight="1" x14ac:dyDescent="0.2">
      <c r="A960" s="70"/>
      <c r="B960" s="70"/>
      <c r="C960" s="70"/>
      <c r="D960" s="70"/>
      <c r="E960" s="70"/>
      <c r="F960" s="70"/>
      <c r="G960" s="70"/>
      <c r="H960" s="70"/>
      <c r="I960" s="70"/>
      <c r="J960" s="70"/>
      <c r="K960" s="70"/>
      <c r="L960" s="70"/>
      <c r="M960" s="70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</row>
    <row r="961" spans="1:26" ht="12.75" customHeight="1" x14ac:dyDescent="0.2">
      <c r="A961" s="70"/>
      <c r="B961" s="70"/>
      <c r="C961" s="70"/>
      <c r="D961" s="70"/>
      <c r="E961" s="70"/>
      <c r="F961" s="70"/>
      <c r="G961" s="70"/>
      <c r="H961" s="70"/>
      <c r="I961" s="70"/>
      <c r="J961" s="70"/>
      <c r="K961" s="70"/>
      <c r="L961" s="70"/>
      <c r="M961" s="70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</row>
    <row r="962" spans="1:26" ht="12.75" customHeight="1" x14ac:dyDescent="0.2">
      <c r="A962" s="70"/>
      <c r="B962" s="70"/>
      <c r="C962" s="70"/>
      <c r="D962" s="70"/>
      <c r="E962" s="70"/>
      <c r="F962" s="70"/>
      <c r="G962" s="70"/>
      <c r="H962" s="70"/>
      <c r="I962" s="70"/>
      <c r="J962" s="70"/>
      <c r="K962" s="70"/>
      <c r="L962" s="70"/>
      <c r="M962" s="70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</row>
    <row r="963" spans="1:26" ht="12.75" customHeight="1" x14ac:dyDescent="0.2">
      <c r="A963" s="70"/>
      <c r="B963" s="70"/>
      <c r="C963" s="70"/>
      <c r="D963" s="70"/>
      <c r="E963" s="70"/>
      <c r="F963" s="70"/>
      <c r="G963" s="70"/>
      <c r="H963" s="70"/>
      <c r="I963" s="70"/>
      <c r="J963" s="70"/>
      <c r="K963" s="70"/>
      <c r="L963" s="70"/>
      <c r="M963" s="70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</row>
    <row r="964" spans="1:26" ht="12.75" customHeight="1" x14ac:dyDescent="0.2">
      <c r="A964" s="70"/>
      <c r="B964" s="70"/>
      <c r="C964" s="70"/>
      <c r="D964" s="70"/>
      <c r="E964" s="70"/>
      <c r="F964" s="70"/>
      <c r="G964" s="70"/>
      <c r="H964" s="70"/>
      <c r="I964" s="70"/>
      <c r="J964" s="70"/>
      <c r="K964" s="70"/>
      <c r="L964" s="70"/>
      <c r="M964" s="70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</row>
    <row r="965" spans="1:26" ht="12.75" customHeight="1" x14ac:dyDescent="0.2">
      <c r="A965" s="70"/>
      <c r="B965" s="70"/>
      <c r="C965" s="70"/>
      <c r="D965" s="70"/>
      <c r="E965" s="70"/>
      <c r="F965" s="70"/>
      <c r="G965" s="70"/>
      <c r="H965" s="70"/>
      <c r="I965" s="70"/>
      <c r="J965" s="70"/>
      <c r="K965" s="70"/>
      <c r="L965" s="70"/>
      <c r="M965" s="70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</row>
    <row r="966" spans="1:26" ht="12.75" customHeight="1" x14ac:dyDescent="0.2">
      <c r="A966" s="70"/>
      <c r="B966" s="70"/>
      <c r="C966" s="70"/>
      <c r="D966" s="70"/>
      <c r="E966" s="70"/>
      <c r="F966" s="70"/>
      <c r="G966" s="70"/>
      <c r="H966" s="70"/>
      <c r="I966" s="70"/>
      <c r="J966" s="70"/>
      <c r="K966" s="70"/>
      <c r="L966" s="70"/>
      <c r="M966" s="70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</row>
    <row r="967" spans="1:26" ht="12.75" customHeight="1" x14ac:dyDescent="0.2">
      <c r="A967" s="70"/>
      <c r="B967" s="70"/>
      <c r="C967" s="70"/>
      <c r="D967" s="70"/>
      <c r="E967" s="70"/>
      <c r="F967" s="70"/>
      <c r="G967" s="70"/>
      <c r="H967" s="70"/>
      <c r="I967" s="70"/>
      <c r="J967" s="70"/>
      <c r="K967" s="70"/>
      <c r="L967" s="70"/>
      <c r="M967" s="70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</row>
    <row r="968" spans="1:26" ht="12.75" customHeight="1" x14ac:dyDescent="0.2">
      <c r="A968" s="70"/>
      <c r="B968" s="70"/>
      <c r="C968" s="70"/>
      <c r="D968" s="70"/>
      <c r="E968" s="70"/>
      <c r="F968" s="70"/>
      <c r="G968" s="70"/>
      <c r="H968" s="70"/>
      <c r="I968" s="70"/>
      <c r="J968" s="70"/>
      <c r="K968" s="70"/>
      <c r="L968" s="70"/>
      <c r="M968" s="70"/>
      <c r="N968" s="70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</row>
    <row r="969" spans="1:26" ht="12.75" customHeight="1" x14ac:dyDescent="0.2">
      <c r="A969" s="70"/>
      <c r="B969" s="70"/>
      <c r="C969" s="70"/>
      <c r="D969" s="70"/>
      <c r="E969" s="70"/>
      <c r="F969" s="70"/>
      <c r="G969" s="70"/>
      <c r="H969" s="70"/>
      <c r="I969" s="70"/>
      <c r="J969" s="70"/>
      <c r="K969" s="70"/>
      <c r="L969" s="70"/>
      <c r="M969" s="70"/>
      <c r="N969" s="70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</row>
    <row r="970" spans="1:26" ht="12.75" customHeight="1" x14ac:dyDescent="0.2">
      <c r="A970" s="70"/>
      <c r="B970" s="70"/>
      <c r="C970" s="70"/>
      <c r="D970" s="70"/>
      <c r="E970" s="70"/>
      <c r="F970" s="70"/>
      <c r="G970" s="70"/>
      <c r="H970" s="70"/>
      <c r="I970" s="70"/>
      <c r="J970" s="70"/>
      <c r="K970" s="70"/>
      <c r="L970" s="70"/>
      <c r="M970" s="70"/>
      <c r="N970" s="70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</row>
    <row r="971" spans="1:26" ht="12.75" customHeight="1" x14ac:dyDescent="0.2">
      <c r="A971" s="70"/>
      <c r="B971" s="70"/>
      <c r="C971" s="70"/>
      <c r="D971" s="70"/>
      <c r="E971" s="70"/>
      <c r="F971" s="70"/>
      <c r="G971" s="70"/>
      <c r="H971" s="70"/>
      <c r="I971" s="70"/>
      <c r="J971" s="70"/>
      <c r="K971" s="70"/>
      <c r="L971" s="70"/>
      <c r="M971" s="70"/>
      <c r="N971" s="70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</row>
    <row r="972" spans="1:26" ht="12.75" customHeight="1" x14ac:dyDescent="0.2">
      <c r="A972" s="70"/>
      <c r="B972" s="70"/>
      <c r="C972" s="70"/>
      <c r="D972" s="70"/>
      <c r="E972" s="70"/>
      <c r="F972" s="70"/>
      <c r="G972" s="70"/>
      <c r="H972" s="70"/>
      <c r="I972" s="70"/>
      <c r="J972" s="70"/>
      <c r="K972" s="70"/>
      <c r="L972" s="70"/>
      <c r="M972" s="70"/>
      <c r="N972" s="70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  <c r="Z972" s="70"/>
    </row>
    <row r="973" spans="1:26" ht="12.75" customHeight="1" x14ac:dyDescent="0.2">
      <c r="A973" s="70"/>
      <c r="B973" s="70"/>
      <c r="C973" s="70"/>
      <c r="D973" s="70"/>
      <c r="E973" s="70"/>
      <c r="F973" s="70"/>
      <c r="G973" s="70"/>
      <c r="H973" s="70"/>
      <c r="I973" s="70"/>
      <c r="J973" s="70"/>
      <c r="K973" s="70"/>
      <c r="L973" s="70"/>
      <c r="M973" s="70"/>
      <c r="N973" s="70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  <c r="Z973" s="70"/>
    </row>
    <row r="974" spans="1:26" ht="12.75" customHeight="1" x14ac:dyDescent="0.2">
      <c r="A974" s="70"/>
      <c r="B974" s="70"/>
      <c r="C974" s="70"/>
      <c r="D974" s="70"/>
      <c r="E974" s="70"/>
      <c r="F974" s="70"/>
      <c r="G974" s="70"/>
      <c r="H974" s="70"/>
      <c r="I974" s="70"/>
      <c r="J974" s="70"/>
      <c r="K974" s="70"/>
      <c r="L974" s="70"/>
      <c r="M974" s="70"/>
      <c r="N974" s="70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  <c r="Z974" s="70"/>
    </row>
    <row r="975" spans="1:26" ht="12.75" customHeight="1" x14ac:dyDescent="0.2">
      <c r="A975" s="70"/>
      <c r="B975" s="70"/>
      <c r="C975" s="70"/>
      <c r="D975" s="70"/>
      <c r="E975" s="70"/>
      <c r="F975" s="70"/>
      <c r="G975" s="70"/>
      <c r="H975" s="70"/>
      <c r="I975" s="70"/>
      <c r="J975" s="70"/>
      <c r="K975" s="70"/>
      <c r="L975" s="70"/>
      <c r="M975" s="70"/>
      <c r="N975" s="70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  <c r="Z975" s="70"/>
    </row>
    <row r="976" spans="1:26" ht="12.75" customHeight="1" x14ac:dyDescent="0.2">
      <c r="A976" s="70"/>
      <c r="B976" s="70"/>
      <c r="C976" s="70"/>
      <c r="D976" s="70"/>
      <c r="E976" s="70"/>
      <c r="F976" s="70"/>
      <c r="G976" s="70"/>
      <c r="H976" s="70"/>
      <c r="I976" s="70"/>
      <c r="J976" s="70"/>
      <c r="K976" s="70"/>
      <c r="L976" s="70"/>
      <c r="M976" s="70"/>
      <c r="N976" s="70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</row>
    <row r="977" spans="1:26" ht="12.75" customHeight="1" x14ac:dyDescent="0.2">
      <c r="A977" s="70"/>
      <c r="B977" s="70"/>
      <c r="C977" s="70"/>
      <c r="D977" s="70"/>
      <c r="E977" s="70"/>
      <c r="F977" s="70"/>
      <c r="G977" s="70"/>
      <c r="H977" s="70"/>
      <c r="I977" s="70"/>
      <c r="J977" s="70"/>
      <c r="K977" s="70"/>
      <c r="L977" s="70"/>
      <c r="M977" s="70"/>
      <c r="N977" s="70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  <c r="Z977" s="70"/>
    </row>
    <row r="978" spans="1:26" ht="12.75" customHeight="1" x14ac:dyDescent="0.2">
      <c r="A978" s="70"/>
      <c r="B978" s="70"/>
      <c r="C978" s="70"/>
      <c r="D978" s="70"/>
      <c r="E978" s="70"/>
      <c r="F978" s="70"/>
      <c r="G978" s="70"/>
      <c r="H978" s="70"/>
      <c r="I978" s="70"/>
      <c r="J978" s="70"/>
      <c r="K978" s="70"/>
      <c r="L978" s="70"/>
      <c r="M978" s="70"/>
      <c r="N978" s="70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  <c r="Z978" s="70"/>
    </row>
    <row r="979" spans="1:26" ht="12.75" customHeight="1" x14ac:dyDescent="0.2">
      <c r="A979" s="70"/>
      <c r="B979" s="70"/>
      <c r="C979" s="70"/>
      <c r="D979" s="70"/>
      <c r="E979" s="70"/>
      <c r="F979" s="70"/>
      <c r="G979" s="70"/>
      <c r="H979" s="70"/>
      <c r="I979" s="70"/>
      <c r="J979" s="70"/>
      <c r="K979" s="70"/>
      <c r="L979" s="70"/>
      <c r="M979" s="70"/>
      <c r="N979" s="70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  <c r="Z979" s="70"/>
    </row>
    <row r="980" spans="1:26" ht="12.75" customHeight="1" x14ac:dyDescent="0.2">
      <c r="A980" s="70"/>
      <c r="B980" s="70"/>
      <c r="C980" s="70"/>
      <c r="D980" s="70"/>
      <c r="E980" s="70"/>
      <c r="F980" s="70"/>
      <c r="G980" s="70"/>
      <c r="H980" s="70"/>
      <c r="I980" s="70"/>
      <c r="J980" s="70"/>
      <c r="K980" s="70"/>
      <c r="L980" s="70"/>
      <c r="M980" s="70"/>
      <c r="N980" s="70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  <c r="Z980" s="70"/>
    </row>
    <row r="981" spans="1:26" ht="12.75" customHeight="1" x14ac:dyDescent="0.2">
      <c r="A981" s="70"/>
      <c r="B981" s="70"/>
      <c r="C981" s="70"/>
      <c r="D981" s="70"/>
      <c r="E981" s="70"/>
      <c r="F981" s="70"/>
      <c r="G981" s="70"/>
      <c r="H981" s="70"/>
      <c r="I981" s="70"/>
      <c r="J981" s="70"/>
      <c r="K981" s="70"/>
      <c r="L981" s="70"/>
      <c r="M981" s="70"/>
      <c r="N981" s="70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  <c r="Z981" s="70"/>
    </row>
    <row r="982" spans="1:26" ht="12.75" customHeight="1" x14ac:dyDescent="0.2">
      <c r="A982" s="70"/>
      <c r="B982" s="70"/>
      <c r="C982" s="70"/>
      <c r="D982" s="70"/>
      <c r="E982" s="70"/>
      <c r="F982" s="70"/>
      <c r="G982" s="70"/>
      <c r="H982" s="70"/>
      <c r="I982" s="70"/>
      <c r="J982" s="70"/>
      <c r="K982" s="70"/>
      <c r="L982" s="70"/>
      <c r="M982" s="70"/>
      <c r="N982" s="70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  <c r="Z982" s="70"/>
    </row>
    <row r="983" spans="1:26" ht="12.75" customHeight="1" x14ac:dyDescent="0.2">
      <c r="A983" s="70"/>
      <c r="B983" s="70"/>
      <c r="C983" s="70"/>
      <c r="D983" s="70"/>
      <c r="E983" s="70"/>
      <c r="F983" s="70"/>
      <c r="G983" s="70"/>
      <c r="H983" s="70"/>
      <c r="I983" s="70"/>
      <c r="J983" s="70"/>
      <c r="K983" s="70"/>
      <c r="L983" s="70"/>
      <c r="M983" s="70"/>
      <c r="N983" s="70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  <c r="Z983" s="70"/>
    </row>
    <row r="984" spans="1:26" ht="12.75" customHeight="1" x14ac:dyDescent="0.2">
      <c r="A984" s="70"/>
      <c r="B984" s="70"/>
      <c r="C984" s="70"/>
      <c r="D984" s="70"/>
      <c r="E984" s="70"/>
      <c r="F984" s="70"/>
      <c r="G984" s="70"/>
      <c r="H984" s="70"/>
      <c r="I984" s="70"/>
      <c r="J984" s="70"/>
      <c r="K984" s="70"/>
      <c r="L984" s="70"/>
      <c r="M984" s="70"/>
      <c r="N984" s="70"/>
      <c r="O984" s="70"/>
      <c r="P984" s="70"/>
      <c r="Q984" s="70"/>
      <c r="R984" s="70"/>
      <c r="S984" s="70"/>
      <c r="T984" s="70"/>
      <c r="U984" s="70"/>
      <c r="V984" s="70"/>
      <c r="W984" s="70"/>
      <c r="X984" s="70"/>
      <c r="Y984" s="70"/>
      <c r="Z984" s="70"/>
    </row>
    <row r="985" spans="1:26" ht="12.75" customHeight="1" x14ac:dyDescent="0.2">
      <c r="A985" s="70"/>
      <c r="B985" s="70"/>
      <c r="C985" s="70"/>
      <c r="D985" s="70"/>
      <c r="E985" s="70"/>
      <c r="F985" s="70"/>
      <c r="G985" s="70"/>
      <c r="H985" s="70"/>
      <c r="I985" s="70"/>
      <c r="J985" s="70"/>
      <c r="K985" s="70"/>
      <c r="L985" s="70"/>
      <c r="M985" s="70"/>
      <c r="N985" s="70"/>
      <c r="O985" s="70"/>
      <c r="P985" s="70"/>
      <c r="Q985" s="70"/>
      <c r="R985" s="70"/>
      <c r="S985" s="70"/>
      <c r="T985" s="70"/>
      <c r="U985" s="70"/>
      <c r="V985" s="70"/>
      <c r="W985" s="70"/>
      <c r="X985" s="70"/>
      <c r="Y985" s="70"/>
      <c r="Z985" s="70"/>
    </row>
    <row r="986" spans="1:26" ht="12.75" customHeight="1" x14ac:dyDescent="0.2">
      <c r="A986" s="70"/>
      <c r="B986" s="70"/>
      <c r="C986" s="70"/>
      <c r="D986" s="70"/>
      <c r="E986" s="70"/>
      <c r="F986" s="70"/>
      <c r="G986" s="70"/>
      <c r="H986" s="70"/>
      <c r="I986" s="70"/>
      <c r="J986" s="70"/>
      <c r="K986" s="70"/>
      <c r="L986" s="70"/>
      <c r="M986" s="70"/>
      <c r="N986" s="70"/>
      <c r="O986" s="70"/>
      <c r="P986" s="70"/>
      <c r="Q986" s="70"/>
      <c r="R986" s="70"/>
      <c r="S986" s="70"/>
      <c r="T986" s="70"/>
      <c r="U986" s="70"/>
      <c r="V986" s="70"/>
      <c r="W986" s="70"/>
      <c r="X986" s="70"/>
      <c r="Y986" s="70"/>
      <c r="Z986" s="70"/>
    </row>
    <row r="987" spans="1:26" ht="12.75" customHeight="1" x14ac:dyDescent="0.2">
      <c r="A987" s="70"/>
      <c r="B987" s="70"/>
      <c r="C987" s="70"/>
      <c r="D987" s="70"/>
      <c r="E987" s="70"/>
      <c r="F987" s="70"/>
      <c r="G987" s="70"/>
      <c r="H987" s="70"/>
      <c r="I987" s="70"/>
      <c r="J987" s="70"/>
      <c r="K987" s="70"/>
      <c r="L987" s="70"/>
      <c r="M987" s="70"/>
      <c r="N987" s="70"/>
      <c r="O987" s="70"/>
      <c r="P987" s="70"/>
      <c r="Q987" s="70"/>
      <c r="R987" s="70"/>
      <c r="S987" s="70"/>
      <c r="T987" s="70"/>
      <c r="U987" s="70"/>
      <c r="V987" s="70"/>
      <c r="W987" s="70"/>
      <c r="X987" s="70"/>
      <c r="Y987" s="70"/>
      <c r="Z987" s="70"/>
    </row>
    <row r="988" spans="1:26" ht="12.75" customHeight="1" x14ac:dyDescent="0.2">
      <c r="A988" s="70"/>
      <c r="B988" s="70"/>
      <c r="C988" s="70"/>
      <c r="D988" s="70"/>
      <c r="E988" s="70"/>
      <c r="F988" s="70"/>
      <c r="G988" s="70"/>
      <c r="H988" s="70"/>
      <c r="I988" s="70"/>
      <c r="J988" s="70"/>
      <c r="K988" s="70"/>
      <c r="L988" s="70"/>
      <c r="M988" s="70"/>
      <c r="N988" s="70"/>
      <c r="O988" s="70"/>
      <c r="P988" s="70"/>
      <c r="Q988" s="70"/>
      <c r="R988" s="70"/>
      <c r="S988" s="70"/>
      <c r="T988" s="70"/>
      <c r="U988" s="70"/>
      <c r="V988" s="70"/>
      <c r="W988" s="70"/>
      <c r="X988" s="70"/>
      <c r="Y988" s="70"/>
      <c r="Z988" s="70"/>
    </row>
    <row r="989" spans="1:26" ht="12.75" customHeight="1" x14ac:dyDescent="0.2">
      <c r="A989" s="70"/>
      <c r="B989" s="70"/>
      <c r="C989" s="70"/>
      <c r="D989" s="70"/>
      <c r="E989" s="70"/>
      <c r="F989" s="70"/>
      <c r="G989" s="70"/>
      <c r="H989" s="70"/>
      <c r="I989" s="70"/>
      <c r="J989" s="70"/>
      <c r="K989" s="70"/>
      <c r="L989" s="70"/>
      <c r="M989" s="70"/>
      <c r="N989" s="70"/>
      <c r="O989" s="70"/>
      <c r="P989" s="70"/>
      <c r="Q989" s="70"/>
      <c r="R989" s="70"/>
      <c r="S989" s="70"/>
      <c r="T989" s="70"/>
      <c r="U989" s="70"/>
      <c r="V989" s="70"/>
      <c r="W989" s="70"/>
      <c r="X989" s="70"/>
      <c r="Y989" s="70"/>
      <c r="Z989" s="70"/>
    </row>
    <row r="990" spans="1:26" ht="12.75" customHeight="1" x14ac:dyDescent="0.2">
      <c r="A990" s="70"/>
      <c r="B990" s="70"/>
      <c r="C990" s="70"/>
      <c r="D990" s="70"/>
      <c r="E990" s="70"/>
      <c r="F990" s="70"/>
      <c r="G990" s="70"/>
      <c r="H990" s="70"/>
      <c r="I990" s="70"/>
      <c r="J990" s="70"/>
      <c r="K990" s="70"/>
      <c r="L990" s="70"/>
      <c r="M990" s="70"/>
      <c r="N990" s="70"/>
      <c r="O990" s="70"/>
      <c r="P990" s="70"/>
      <c r="Q990" s="70"/>
      <c r="R990" s="70"/>
      <c r="S990" s="70"/>
      <c r="T990" s="70"/>
      <c r="U990" s="70"/>
      <c r="V990" s="70"/>
      <c r="W990" s="70"/>
      <c r="X990" s="70"/>
      <c r="Y990" s="70"/>
      <c r="Z990" s="70"/>
    </row>
    <row r="991" spans="1:26" ht="12.75" customHeight="1" x14ac:dyDescent="0.2">
      <c r="A991" s="70"/>
      <c r="B991" s="70"/>
      <c r="C991" s="70"/>
      <c r="D991" s="70"/>
      <c r="E991" s="70"/>
      <c r="F991" s="70"/>
      <c r="G991" s="70"/>
      <c r="H991" s="70"/>
      <c r="I991" s="70"/>
      <c r="J991" s="70"/>
      <c r="K991" s="70"/>
      <c r="L991" s="70"/>
      <c r="M991" s="70"/>
      <c r="N991" s="70"/>
      <c r="O991" s="70"/>
      <c r="P991" s="70"/>
      <c r="Q991" s="70"/>
      <c r="R991" s="70"/>
      <c r="S991" s="70"/>
      <c r="T991" s="70"/>
      <c r="U991" s="70"/>
      <c r="V991" s="70"/>
      <c r="W991" s="70"/>
      <c r="X991" s="70"/>
      <c r="Y991" s="70"/>
      <c r="Z991" s="70"/>
    </row>
    <row r="992" spans="1:26" ht="12.75" customHeight="1" x14ac:dyDescent="0.2">
      <c r="A992" s="70"/>
      <c r="B992" s="70"/>
      <c r="C992" s="70"/>
      <c r="D992" s="70"/>
      <c r="E992" s="70"/>
      <c r="F992" s="70"/>
      <c r="G992" s="70"/>
      <c r="H992" s="70"/>
      <c r="I992" s="70"/>
      <c r="J992" s="70"/>
      <c r="K992" s="70"/>
      <c r="L992" s="70"/>
      <c r="M992" s="70"/>
      <c r="N992" s="70"/>
      <c r="O992" s="70"/>
      <c r="P992" s="70"/>
      <c r="Q992" s="70"/>
      <c r="R992" s="70"/>
      <c r="S992" s="70"/>
      <c r="T992" s="70"/>
      <c r="U992" s="70"/>
      <c r="V992" s="70"/>
      <c r="W992" s="70"/>
      <c r="X992" s="70"/>
      <c r="Y992" s="70"/>
      <c r="Z992" s="70"/>
    </row>
    <row r="993" spans="1:26" ht="12.75" customHeight="1" x14ac:dyDescent="0.2">
      <c r="A993" s="70"/>
      <c r="B993" s="70"/>
      <c r="C993" s="70"/>
      <c r="D993" s="70"/>
      <c r="E993" s="70"/>
      <c r="F993" s="70"/>
      <c r="G993" s="70"/>
      <c r="H993" s="70"/>
      <c r="I993" s="70"/>
      <c r="J993" s="70"/>
      <c r="K993" s="70"/>
      <c r="L993" s="70"/>
      <c r="M993" s="70"/>
      <c r="N993" s="70"/>
      <c r="O993" s="70"/>
      <c r="P993" s="70"/>
      <c r="Q993" s="70"/>
      <c r="R993" s="70"/>
      <c r="S993" s="70"/>
      <c r="T993" s="70"/>
      <c r="U993" s="70"/>
      <c r="V993" s="70"/>
      <c r="W993" s="70"/>
      <c r="X993" s="70"/>
      <c r="Y993" s="70"/>
      <c r="Z993" s="70"/>
    </row>
    <row r="994" spans="1:26" ht="12.75" customHeight="1" x14ac:dyDescent="0.2">
      <c r="A994" s="70"/>
      <c r="B994" s="70"/>
      <c r="C994" s="70"/>
      <c r="D994" s="70"/>
      <c r="E994" s="70"/>
      <c r="F994" s="70"/>
      <c r="G994" s="70"/>
      <c r="H994" s="70"/>
      <c r="I994" s="70"/>
      <c r="J994" s="70"/>
      <c r="K994" s="70"/>
      <c r="L994" s="70"/>
      <c r="M994" s="70"/>
      <c r="N994" s="70"/>
      <c r="O994" s="70"/>
      <c r="P994" s="70"/>
      <c r="Q994" s="70"/>
      <c r="R994" s="70"/>
      <c r="S994" s="70"/>
      <c r="T994" s="70"/>
      <c r="U994" s="70"/>
      <c r="V994" s="70"/>
      <c r="W994" s="70"/>
      <c r="X994" s="70"/>
      <c r="Y994" s="70"/>
      <c r="Z994" s="70"/>
    </row>
    <row r="995" spans="1:26" ht="12.75" customHeight="1" x14ac:dyDescent="0.2">
      <c r="A995" s="70"/>
      <c r="B995" s="70"/>
      <c r="C995" s="70"/>
      <c r="D995" s="70"/>
      <c r="E995" s="70"/>
      <c r="F995" s="70"/>
      <c r="G995" s="70"/>
      <c r="H995" s="70"/>
      <c r="I995" s="70"/>
      <c r="J995" s="70"/>
      <c r="K995" s="70"/>
      <c r="L995" s="70"/>
      <c r="M995" s="70"/>
      <c r="N995" s="70"/>
      <c r="O995" s="70"/>
      <c r="P995" s="70"/>
      <c r="Q995" s="70"/>
      <c r="R995" s="70"/>
      <c r="S995" s="70"/>
      <c r="T995" s="70"/>
      <c r="U995" s="70"/>
      <c r="V995" s="70"/>
      <c r="W995" s="70"/>
      <c r="X995" s="70"/>
      <c r="Y995" s="70"/>
      <c r="Z995" s="70"/>
    </row>
    <row r="996" spans="1:26" ht="12.75" customHeight="1" x14ac:dyDescent="0.2">
      <c r="A996" s="70"/>
      <c r="B996" s="70"/>
      <c r="C996" s="70"/>
      <c r="D996" s="70"/>
      <c r="E996" s="70"/>
      <c r="F996" s="70"/>
      <c r="G996" s="70"/>
      <c r="H996" s="70"/>
      <c r="I996" s="70"/>
      <c r="J996" s="70"/>
      <c r="K996" s="70"/>
      <c r="L996" s="70"/>
      <c r="M996" s="70"/>
      <c r="N996" s="70"/>
      <c r="O996" s="70"/>
      <c r="P996" s="70"/>
      <c r="Q996" s="70"/>
      <c r="R996" s="70"/>
      <c r="S996" s="70"/>
      <c r="T996" s="70"/>
      <c r="U996" s="70"/>
      <c r="V996" s="70"/>
      <c r="W996" s="70"/>
      <c r="X996" s="70"/>
      <c r="Y996" s="70"/>
      <c r="Z996" s="70"/>
    </row>
    <row r="997" spans="1:26" ht="12.75" customHeight="1" x14ac:dyDescent="0.2">
      <c r="A997" s="70"/>
      <c r="B997" s="70"/>
      <c r="C997" s="70"/>
      <c r="D997" s="70"/>
      <c r="E997" s="70"/>
      <c r="F997" s="70"/>
      <c r="G997" s="70"/>
      <c r="H997" s="70"/>
      <c r="I997" s="70"/>
      <c r="J997" s="70"/>
      <c r="K997" s="70"/>
      <c r="L997" s="70"/>
      <c r="M997" s="70"/>
      <c r="N997" s="70"/>
      <c r="O997" s="70"/>
      <c r="P997" s="70"/>
      <c r="Q997" s="70"/>
      <c r="R997" s="70"/>
      <c r="S997" s="70"/>
      <c r="T997" s="70"/>
      <c r="U997" s="70"/>
      <c r="V997" s="70"/>
      <c r="W997" s="70"/>
      <c r="X997" s="70"/>
      <c r="Y997" s="70"/>
      <c r="Z997" s="70"/>
    </row>
    <row r="998" spans="1:26" ht="12.75" customHeight="1" x14ac:dyDescent="0.2">
      <c r="A998" s="70"/>
      <c r="B998" s="70"/>
      <c r="C998" s="70"/>
      <c r="D998" s="70"/>
      <c r="E998" s="70"/>
      <c r="F998" s="70"/>
      <c r="G998" s="70"/>
      <c r="H998" s="70"/>
      <c r="I998" s="70"/>
      <c r="J998" s="70"/>
      <c r="K998" s="70"/>
      <c r="L998" s="70"/>
      <c r="M998" s="70"/>
      <c r="N998" s="70"/>
      <c r="O998" s="70"/>
      <c r="P998" s="70"/>
      <c r="Q998" s="70"/>
      <c r="R998" s="70"/>
      <c r="S998" s="70"/>
      <c r="T998" s="70"/>
      <c r="U998" s="70"/>
      <c r="V998" s="70"/>
      <c r="W998" s="70"/>
      <c r="X998" s="70"/>
      <c r="Y998" s="70"/>
      <c r="Z998" s="70"/>
    </row>
    <row r="999" spans="1:26" ht="12.75" customHeight="1" x14ac:dyDescent="0.2">
      <c r="A999" s="70"/>
      <c r="B999" s="70"/>
      <c r="C999" s="70"/>
      <c r="D999" s="70"/>
      <c r="E999" s="70"/>
      <c r="F999" s="70"/>
      <c r="G999" s="70"/>
      <c r="H999" s="70"/>
      <c r="I999" s="70"/>
      <c r="J999" s="70"/>
      <c r="K999" s="70"/>
      <c r="L999" s="70"/>
      <c r="M999" s="70"/>
      <c r="N999" s="70"/>
      <c r="O999" s="70"/>
      <c r="P999" s="70"/>
      <c r="Q999" s="70"/>
      <c r="R999" s="70"/>
      <c r="S999" s="70"/>
      <c r="T999" s="70"/>
      <c r="U999" s="70"/>
      <c r="V999" s="70"/>
      <c r="W999" s="70"/>
      <c r="X999" s="70"/>
      <c r="Y999" s="70"/>
      <c r="Z999" s="70"/>
    </row>
    <row r="1000" spans="1:26" ht="12.75" customHeight="1" x14ac:dyDescent="0.2">
      <c r="A1000" s="70"/>
      <c r="B1000" s="70"/>
      <c r="C1000" s="70"/>
      <c r="D1000" s="70"/>
      <c r="E1000" s="70"/>
      <c r="F1000" s="70"/>
      <c r="G1000" s="70"/>
      <c r="H1000" s="70"/>
      <c r="I1000" s="70"/>
      <c r="J1000" s="70"/>
      <c r="K1000" s="70"/>
      <c r="L1000" s="70"/>
      <c r="M1000" s="70"/>
      <c r="N1000" s="70"/>
      <c r="O1000" s="70"/>
      <c r="P1000" s="70"/>
      <c r="Q1000" s="70"/>
      <c r="R1000" s="70"/>
      <c r="S1000" s="70"/>
      <c r="T1000" s="70"/>
      <c r="U1000" s="70"/>
      <c r="V1000" s="70"/>
      <c r="W1000" s="70"/>
      <c r="X1000" s="70"/>
      <c r="Y1000" s="70"/>
      <c r="Z1000" s="70"/>
    </row>
  </sheetData>
  <mergeCells count="21">
    <mergeCell ref="B2:H2"/>
    <mergeCell ref="B4:B5"/>
    <mergeCell ref="C4:H5"/>
    <mergeCell ref="C6:H6"/>
    <mergeCell ref="C7:H7"/>
    <mergeCell ref="C8:H8"/>
    <mergeCell ref="B10:H10"/>
    <mergeCell ref="D86:H86"/>
    <mergeCell ref="A91:K91"/>
    <mergeCell ref="A92:K92"/>
    <mergeCell ref="A93:K93"/>
    <mergeCell ref="A94:K94"/>
    <mergeCell ref="B95:H95"/>
    <mergeCell ref="B96:H96"/>
    <mergeCell ref="B11:H11"/>
    <mergeCell ref="B13:F13"/>
    <mergeCell ref="G13:H13"/>
    <mergeCell ref="B14:F14"/>
    <mergeCell ref="G14:H14"/>
    <mergeCell ref="B29:H29"/>
    <mergeCell ref="B31:H31"/>
  </mergeCells>
  <conditionalFormatting sqref="D27">
    <cfRule type="expression" dxfId="2" priority="1" stopIfTrue="1">
      <formula>$E$27="NÃO OK"</formula>
    </cfRule>
  </conditionalFormatting>
  <conditionalFormatting sqref="E18:E27">
    <cfRule type="cellIs" dxfId="1" priority="2" stopIfTrue="1" operator="equal">
      <formula>"NÃO OK"</formula>
    </cfRule>
    <cfRule type="cellIs" dxfId="0" priority="3" stopIfTrue="1" operator="equal">
      <formula>"OK"</formula>
    </cfRule>
  </conditionalFormatting>
  <dataValidations count="6">
    <dataValidation type="decimal" allowBlank="1" showInputMessage="1" showErrorMessage="1" prompt="Erro de valores - Digite um valor entre 0% e 100%" sqref="D18:D23" xr:uid="{00000000-0002-0000-0200-000000000000}">
      <formula1>0</formula1>
      <formula2>1</formula2>
    </dataValidation>
    <dataValidation type="decimal" allowBlank="1" showInputMessage="1" showErrorMessage="1" prompt="Erro de valores - Digite um valor maior do que 0." sqref="D24" xr:uid="{00000000-0002-0000-0200-000001000000}">
      <formula1>0</formula1>
      <formula2>1</formula2>
    </dataValidation>
    <dataValidation type="list" allowBlank="1" showInputMessage="1" showErrorMessage="1" prompt="Erro de valores - Digite um valor igual a 0 ou 4,5." sqref="D25" xr:uid="{00000000-0002-0000-0200-000002000000}">
      <formula1>"0,0,045"</formula1>
    </dataValidation>
    <dataValidation type="decimal" operator="greaterThanOrEqual" allowBlank="1" showInputMessage="1" showErrorMessage="1" prompt="Valor não permitido - Digite um percentual entre 0% e 100%." sqref="G14" xr:uid="{00000000-0002-0000-0200-000003000000}">
      <formula1>0</formula1>
    </dataValidation>
    <dataValidation type="list" allowBlank="1" showErrorMessage="1" sqref="B11" xr:uid="{00000000-0002-0000-0200-000004000000}">
      <formula1>$B$78:$B$84</formula1>
    </dataValidation>
    <dataValidation type="decimal" allowBlank="1" showInputMessage="1" showErrorMessage="1" prompt="Valor não permitido - Digite um percentual entre 0% e 100%." sqref="G13" xr:uid="{00000000-0002-0000-0200-000005000000}">
      <formula1>0</formula1>
      <formula2>1</formula2>
    </dataValidation>
  </dataValidations>
  <pageMargins left="0.511811024" right="0.511811024" top="1.1406666666666667" bottom="0.78740157499999996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99"/>
  <sheetViews>
    <sheetView workbookViewId="0">
      <selection activeCell="A7" sqref="A7:XFD7"/>
    </sheetView>
  </sheetViews>
  <sheetFormatPr defaultColWidth="12.5703125" defaultRowHeight="15" customHeight="1" x14ac:dyDescent="0.2"/>
  <cols>
    <col min="1" max="1" width="6.140625" customWidth="1"/>
    <col min="2" max="2" width="18.85546875" customWidth="1"/>
    <col min="3" max="3" width="74.85546875" customWidth="1"/>
    <col min="4" max="4" width="16.28515625" customWidth="1"/>
    <col min="5" max="5" width="15.28515625" customWidth="1"/>
    <col min="6" max="6" width="16.85546875" customWidth="1"/>
    <col min="7" max="7" width="15.28515625" customWidth="1"/>
    <col min="8" max="8" width="14.28515625" customWidth="1"/>
    <col min="9" max="26" width="8.5703125" customWidth="1"/>
  </cols>
  <sheetData>
    <row r="1" spans="1:26" ht="12.75" customHeight="1" x14ac:dyDescent="0.2">
      <c r="A1" s="152" t="s">
        <v>0</v>
      </c>
      <c r="B1" s="129"/>
      <c r="C1" s="129"/>
      <c r="D1" s="129"/>
      <c r="E1" s="129"/>
      <c r="F1" s="12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 x14ac:dyDescent="0.2">
      <c r="A2" s="1"/>
      <c r="B2" s="1"/>
      <c r="C2" s="55"/>
      <c r="D2" s="55"/>
      <c r="E2" s="55"/>
      <c r="F2" s="5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3" t="s">
        <v>1</v>
      </c>
      <c r="B3" s="1"/>
      <c r="C3" s="153"/>
      <c r="D3" s="129"/>
      <c r="E3" s="129"/>
      <c r="F3" s="129"/>
      <c r="G3" s="129"/>
      <c r="H3" s="129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3" t="s">
        <v>2</v>
      </c>
      <c r="B4" s="1"/>
      <c r="C4" s="2"/>
      <c r="D4" s="55"/>
      <c r="E4" s="55"/>
      <c r="F4" s="5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3" t="s">
        <v>4</v>
      </c>
      <c r="B5" s="1"/>
      <c r="C5" s="2" t="s">
        <v>5</v>
      </c>
      <c r="D5" s="55"/>
      <c r="E5" s="55"/>
      <c r="F5" s="5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3" t="s">
        <v>6</v>
      </c>
      <c r="B6" s="1"/>
      <c r="C6" s="2" t="s">
        <v>214</v>
      </c>
      <c r="D6" s="55"/>
      <c r="E6" s="55"/>
      <c r="F6" s="5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06"/>
      <c r="B7" s="106"/>
      <c r="C7" s="107"/>
      <c r="D7" s="107"/>
      <c r="E7" s="155" t="s">
        <v>152</v>
      </c>
      <c r="F7" s="129"/>
      <c r="G7" s="129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85" t="s">
        <v>215</v>
      </c>
      <c r="B8" s="129"/>
      <c r="C8" s="129"/>
      <c r="D8" s="129"/>
      <c r="E8" s="129"/>
      <c r="F8" s="129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C9" s="108"/>
    </row>
    <row r="10" spans="1:26" ht="12.75" customHeight="1" x14ac:dyDescent="0.2">
      <c r="A10" s="109"/>
      <c r="C10" s="110"/>
      <c r="D10" s="111" t="s">
        <v>216</v>
      </c>
      <c r="E10" s="111" t="s">
        <v>217</v>
      </c>
      <c r="F10" s="111" t="s">
        <v>218</v>
      </c>
      <c r="G10" s="186" t="s">
        <v>219</v>
      </c>
    </row>
    <row r="11" spans="1:26" ht="12.75" customHeight="1" x14ac:dyDescent="0.2">
      <c r="A11" s="111" t="s">
        <v>220</v>
      </c>
      <c r="B11" s="111" t="s">
        <v>221</v>
      </c>
      <c r="C11" s="112" t="s">
        <v>222</v>
      </c>
      <c r="D11" s="113" t="s">
        <v>223</v>
      </c>
      <c r="E11" s="114" t="s">
        <v>224</v>
      </c>
      <c r="F11" s="114" t="s">
        <v>225</v>
      </c>
      <c r="G11" s="158"/>
    </row>
    <row r="12" spans="1:26" ht="12.75" customHeight="1" x14ac:dyDescent="0.2">
      <c r="A12" s="115" t="str">
        <f>'Planilha Orçamentaria'!A50</f>
        <v>3.1</v>
      </c>
      <c r="B12" s="115" t="str">
        <f>'Planilha Orçamentaria'!B50</f>
        <v>MERCADO</v>
      </c>
      <c r="C12" s="116" t="str">
        <f>'Planilha Orçamentaria'!D50</f>
        <v>Fita Isolante Anti-chama 20mx19mm, 90°conforme norma ABNT NBR NM 60454-3-1 e IEC 60426.</v>
      </c>
      <c r="D12" s="117">
        <v>7</v>
      </c>
      <c r="E12" s="117">
        <v>9.35</v>
      </c>
      <c r="F12" s="117">
        <v>7.7</v>
      </c>
      <c r="G12" s="118">
        <f t="shared" ref="G12:G22" si="0">AVERAGE(D12:F12)</f>
        <v>8.0166666666666675</v>
      </c>
    </row>
    <row r="13" spans="1:26" ht="12.75" customHeight="1" x14ac:dyDescent="0.2">
      <c r="A13" s="115" t="str">
        <f>'Planilha Orçamentaria'!A51</f>
        <v>3.2</v>
      </c>
      <c r="B13" s="115" t="str">
        <f>'Planilha Orçamentaria'!B51</f>
        <v>MERCADO</v>
      </c>
      <c r="C13" s="116" t="str">
        <f>'Planilha Orçamentaria'!D51</f>
        <v>Conector perfurante (CDP) condutor principal de até 25mm e derivação de 1,5mm até 10mm</v>
      </c>
      <c r="D13" s="117">
        <v>15</v>
      </c>
      <c r="E13" s="117">
        <v>16.5</v>
      </c>
      <c r="F13" s="117">
        <v>13</v>
      </c>
      <c r="G13" s="118">
        <f t="shared" si="0"/>
        <v>14.833333333333334</v>
      </c>
    </row>
    <row r="14" spans="1:26" ht="12.75" customHeight="1" x14ac:dyDescent="0.2">
      <c r="A14" s="115" t="str">
        <f>'Planilha Orçamentaria'!A52</f>
        <v>3.3</v>
      </c>
      <c r="B14" s="115" t="str">
        <f>'Planilha Orçamentaria'!B52</f>
        <v>MERCADO</v>
      </c>
      <c r="C14" s="116" t="str">
        <f>'Planilha Orçamentaria'!D52</f>
        <v>Barramento Neutro 100A</v>
      </c>
      <c r="D14" s="117">
        <v>30</v>
      </c>
      <c r="E14" s="117">
        <v>33.200000000000003</v>
      </c>
      <c r="F14" s="117">
        <v>35.799999999999997</v>
      </c>
      <c r="G14" s="118">
        <f t="shared" si="0"/>
        <v>33</v>
      </c>
    </row>
    <row r="15" spans="1:26" ht="12.75" customHeight="1" x14ac:dyDescent="0.2">
      <c r="A15" s="115" t="str">
        <f>'Planilha Orçamentaria'!A53</f>
        <v>3.4</v>
      </c>
      <c r="B15" s="115" t="str">
        <f>'Planilha Orçamentaria'!B53</f>
        <v>MERCADO</v>
      </c>
      <c r="C15" s="116" t="str">
        <f>'Planilha Orçamentaria'!D53</f>
        <v>Barramento Aterramento 100A</v>
      </c>
      <c r="D15" s="117">
        <v>30</v>
      </c>
      <c r="E15" s="117">
        <v>33.200000000000003</v>
      </c>
      <c r="F15" s="117">
        <v>35.799999999999997</v>
      </c>
      <c r="G15" s="118">
        <f t="shared" si="0"/>
        <v>33</v>
      </c>
    </row>
    <row r="16" spans="1:26" ht="12.75" customHeight="1" x14ac:dyDescent="0.2">
      <c r="A16" s="115" t="str">
        <f>'Planilha Orçamentaria'!A54</f>
        <v>3.5</v>
      </c>
      <c r="B16" s="115" t="str">
        <f>'Planilha Orçamentaria'!B54</f>
        <v>MERCADO</v>
      </c>
      <c r="C16" s="116" t="str">
        <f>'Planilha Orçamentaria'!D54</f>
        <v>Plug Macho 2P +T 10A padrão ABNT</v>
      </c>
      <c r="D16" s="117">
        <v>12.55</v>
      </c>
      <c r="E16" s="117">
        <v>13.1</v>
      </c>
      <c r="F16" s="117">
        <v>10.85</v>
      </c>
      <c r="G16" s="118">
        <f t="shared" si="0"/>
        <v>12.166666666666666</v>
      </c>
    </row>
    <row r="17" spans="1:7" ht="12.75" customHeight="1" x14ac:dyDescent="0.2">
      <c r="A17" s="115" t="str">
        <f>'Planilha Orçamentaria'!A55</f>
        <v>3.6</v>
      </c>
      <c r="B17" s="115" t="str">
        <f>'Planilha Orçamentaria'!B55</f>
        <v>MERCADO</v>
      </c>
      <c r="C17" s="116" t="str">
        <f>'Planilha Orçamentaria'!D55</f>
        <v>Tomada Fêmea 2P +T 10A padrão ABNT</v>
      </c>
      <c r="D17" s="117">
        <v>10.6</v>
      </c>
      <c r="E17" s="117">
        <v>11.5</v>
      </c>
      <c r="F17" s="117">
        <v>10</v>
      </c>
      <c r="G17" s="118">
        <f t="shared" si="0"/>
        <v>10.700000000000001</v>
      </c>
    </row>
    <row r="18" spans="1:7" ht="12.75" customHeight="1" x14ac:dyDescent="0.2">
      <c r="A18" s="115" t="str">
        <f>'Planilha Orçamentaria'!A56</f>
        <v>3.7</v>
      </c>
      <c r="B18" s="115" t="str">
        <f>'Planilha Orçamentaria'!B56</f>
        <v>MERCADO</v>
      </c>
      <c r="C18" s="116" t="str">
        <f>'Planilha Orçamentaria'!D56</f>
        <v>Trilho Régua para Disjuntores</v>
      </c>
      <c r="D18" s="117">
        <v>35</v>
      </c>
      <c r="E18" s="117">
        <v>33.5</v>
      </c>
      <c r="F18" s="117">
        <v>37.200000000000003</v>
      </c>
      <c r="G18" s="118">
        <f t="shared" si="0"/>
        <v>35.233333333333334</v>
      </c>
    </row>
    <row r="19" spans="1:7" ht="12.75" customHeight="1" x14ac:dyDescent="0.2">
      <c r="A19" s="115" t="str">
        <f>'Planilha Orçamentaria'!A57</f>
        <v>3.8</v>
      </c>
      <c r="B19" s="115" t="str">
        <f>'Planilha Orçamentaria'!B57</f>
        <v>MERCADO</v>
      </c>
      <c r="C19" s="119" t="str">
        <f>'Planilha Orçamentaria'!D57</f>
        <v>Mão de obra para instalações da elétrica e alvenaria (inclui mão de obra e material da mureta)</v>
      </c>
      <c r="D19" s="120">
        <v>545</v>
      </c>
      <c r="E19" s="120">
        <v>488</v>
      </c>
      <c r="F19" s="120">
        <v>650</v>
      </c>
      <c r="G19" s="121">
        <f t="shared" si="0"/>
        <v>561</v>
      </c>
    </row>
    <row r="20" spans="1:7" ht="12.75" customHeight="1" x14ac:dyDescent="0.2">
      <c r="A20" s="115" t="str">
        <f>'Planilha Orçamentaria'!A58</f>
        <v>3.9</v>
      </c>
      <c r="B20" s="115" t="str">
        <f>'Planilha Orçamentaria'!B58</f>
        <v>MERCADO</v>
      </c>
      <c r="C20" s="119" t="str">
        <f>'Planilha Orçamentaria'!D58</f>
        <v>Caixa De Montagem 40x30x30 Painel Elétrico Quadro Comando</v>
      </c>
      <c r="D20" s="120">
        <v>470</v>
      </c>
      <c r="E20" s="120">
        <v>430</v>
      </c>
      <c r="F20" s="120">
        <v>390</v>
      </c>
      <c r="G20" s="121">
        <f t="shared" si="0"/>
        <v>430</v>
      </c>
    </row>
    <row r="21" spans="1:7" ht="12.75" customHeight="1" x14ac:dyDescent="0.2">
      <c r="A21" s="115" t="str">
        <f>'Planilha Orçamentaria'!A59</f>
        <v>3.10</v>
      </c>
      <c r="B21" s="115" t="str">
        <f>'Planilha Orçamentaria'!B59</f>
        <v>MERCADO</v>
      </c>
      <c r="C21" s="119" t="str">
        <f>'Planilha Orçamentaria'!D59</f>
        <v>Padrão de Entrada</v>
      </c>
      <c r="D21" s="120">
        <v>2500</v>
      </c>
      <c r="E21" s="120">
        <v>2300</v>
      </c>
      <c r="F21" s="120">
        <v>2440</v>
      </c>
      <c r="G21" s="122">
        <f t="shared" si="0"/>
        <v>2413.3333333333335</v>
      </c>
    </row>
    <row r="22" spans="1:7" ht="12.75" customHeight="1" x14ac:dyDescent="0.2">
      <c r="A22" s="115" t="s">
        <v>141</v>
      </c>
      <c r="B22" s="115" t="str">
        <f>'Planilha Orçamentaria'!B60</f>
        <v>MERCADO</v>
      </c>
      <c r="C22" s="119" t="str">
        <f>'Planilha Orçamentaria'!D60</f>
        <v>Caixa de Passagem concreto 40x40cm com tampa</v>
      </c>
      <c r="D22" s="120">
        <v>95</v>
      </c>
      <c r="E22" s="120">
        <v>79.599999999999994</v>
      </c>
      <c r="F22" s="120">
        <v>100</v>
      </c>
      <c r="G22" s="122">
        <f t="shared" si="0"/>
        <v>91.533333333333346</v>
      </c>
    </row>
    <row r="23" spans="1:7" ht="12.75" customHeight="1" x14ac:dyDescent="0.2">
      <c r="A23" s="9"/>
      <c r="B23" s="123"/>
      <c r="C23" s="124"/>
      <c r="D23" s="44"/>
      <c r="E23" s="44"/>
      <c r="F23" s="44"/>
      <c r="G23" s="125"/>
    </row>
    <row r="24" spans="1:7" ht="12.75" customHeight="1" x14ac:dyDescent="0.2">
      <c r="A24" s="9"/>
      <c r="B24" s="123"/>
      <c r="C24" s="124"/>
      <c r="D24" s="44"/>
      <c r="E24" s="44"/>
      <c r="F24" s="44"/>
      <c r="G24" s="125"/>
    </row>
    <row r="25" spans="1:7" ht="12.75" customHeight="1" x14ac:dyDescent="0.2">
      <c r="A25" s="9"/>
      <c r="C25" s="108"/>
      <c r="D25" s="44"/>
      <c r="E25" s="44"/>
      <c r="F25" s="44"/>
      <c r="G25" s="125"/>
    </row>
    <row r="26" spans="1:7" ht="13.5" customHeight="1" x14ac:dyDescent="0.2">
      <c r="A26" s="141"/>
      <c r="B26" s="129"/>
      <c r="C26" s="129"/>
      <c r="D26" s="129"/>
      <c r="E26" s="129"/>
      <c r="F26" s="129"/>
      <c r="G26" s="129"/>
    </row>
    <row r="27" spans="1:7" ht="13.5" customHeight="1" x14ac:dyDescent="0.2">
      <c r="A27" s="142" t="s">
        <v>153</v>
      </c>
      <c r="B27" s="129"/>
      <c r="C27" s="129"/>
      <c r="D27" s="129"/>
      <c r="E27" s="129"/>
      <c r="F27" s="129"/>
      <c r="G27" s="129"/>
    </row>
    <row r="28" spans="1:7" ht="13.5" customHeight="1" x14ac:dyDescent="0.2">
      <c r="A28" s="141" t="s">
        <v>154</v>
      </c>
      <c r="B28" s="129"/>
      <c r="C28" s="129"/>
      <c r="D28" s="129"/>
      <c r="E28" s="129"/>
      <c r="F28" s="129"/>
      <c r="G28" s="129"/>
    </row>
    <row r="29" spans="1:7" ht="13.5" customHeight="1" x14ac:dyDescent="0.2">
      <c r="A29" s="128" t="s">
        <v>155</v>
      </c>
      <c r="B29" s="129"/>
      <c r="C29" s="129"/>
      <c r="D29" s="129"/>
      <c r="E29" s="129"/>
      <c r="F29" s="129"/>
      <c r="G29" s="129"/>
    </row>
    <row r="30" spans="1:7" ht="12.75" customHeight="1" x14ac:dyDescent="0.2">
      <c r="C30" s="108"/>
    </row>
    <row r="31" spans="1:7" ht="12.75" customHeight="1" x14ac:dyDescent="0.2">
      <c r="C31" s="108"/>
    </row>
    <row r="32" spans="1:7" ht="12.75" customHeight="1" x14ac:dyDescent="0.2">
      <c r="C32" s="108"/>
    </row>
    <row r="33" spans="3:3" ht="12.75" customHeight="1" x14ac:dyDescent="0.2">
      <c r="C33" s="108"/>
    </row>
    <row r="34" spans="3:3" ht="12.75" customHeight="1" x14ac:dyDescent="0.2">
      <c r="C34" s="108"/>
    </row>
    <row r="35" spans="3:3" ht="12.75" customHeight="1" x14ac:dyDescent="0.2">
      <c r="C35" s="108"/>
    </row>
    <row r="36" spans="3:3" ht="12.75" customHeight="1" x14ac:dyDescent="0.2">
      <c r="C36" s="108"/>
    </row>
    <row r="37" spans="3:3" ht="12.75" customHeight="1" x14ac:dyDescent="0.2">
      <c r="C37" s="108"/>
    </row>
    <row r="38" spans="3:3" ht="12.75" customHeight="1" x14ac:dyDescent="0.2">
      <c r="C38" s="108"/>
    </row>
    <row r="39" spans="3:3" ht="12.75" customHeight="1" x14ac:dyDescent="0.2">
      <c r="C39" s="108"/>
    </row>
    <row r="40" spans="3:3" ht="12.75" customHeight="1" x14ac:dyDescent="0.2">
      <c r="C40" s="108"/>
    </row>
    <row r="41" spans="3:3" ht="12.75" customHeight="1" x14ac:dyDescent="0.2">
      <c r="C41" s="108"/>
    </row>
    <row r="42" spans="3:3" ht="12.75" customHeight="1" x14ac:dyDescent="0.2">
      <c r="C42" s="108"/>
    </row>
    <row r="43" spans="3:3" ht="12.75" customHeight="1" x14ac:dyDescent="0.2">
      <c r="C43" s="108"/>
    </row>
    <row r="44" spans="3:3" ht="12.75" customHeight="1" x14ac:dyDescent="0.2">
      <c r="C44" s="108"/>
    </row>
    <row r="45" spans="3:3" ht="12.75" customHeight="1" x14ac:dyDescent="0.2">
      <c r="C45" s="108"/>
    </row>
    <row r="46" spans="3:3" ht="12.75" customHeight="1" x14ac:dyDescent="0.2">
      <c r="C46" s="108"/>
    </row>
    <row r="47" spans="3:3" ht="12.75" customHeight="1" x14ac:dyDescent="0.2">
      <c r="C47" s="108"/>
    </row>
    <row r="48" spans="3:3" ht="12.75" customHeight="1" x14ac:dyDescent="0.2">
      <c r="C48" s="108"/>
    </row>
    <row r="49" spans="3:3" ht="12.75" customHeight="1" x14ac:dyDescent="0.2">
      <c r="C49" s="108"/>
    </row>
    <row r="50" spans="3:3" ht="12.75" customHeight="1" x14ac:dyDescent="0.2">
      <c r="C50" s="108"/>
    </row>
    <row r="51" spans="3:3" ht="12.75" customHeight="1" x14ac:dyDescent="0.2">
      <c r="C51" s="108"/>
    </row>
    <row r="52" spans="3:3" ht="12.75" customHeight="1" x14ac:dyDescent="0.2">
      <c r="C52" s="108"/>
    </row>
    <row r="53" spans="3:3" ht="12.75" customHeight="1" x14ac:dyDescent="0.2">
      <c r="C53" s="108"/>
    </row>
    <row r="54" spans="3:3" ht="12.75" customHeight="1" x14ac:dyDescent="0.2">
      <c r="C54" s="108"/>
    </row>
    <row r="55" spans="3:3" ht="12.75" customHeight="1" x14ac:dyDescent="0.2">
      <c r="C55" s="108"/>
    </row>
    <row r="56" spans="3:3" ht="12.75" customHeight="1" x14ac:dyDescent="0.2">
      <c r="C56" s="108"/>
    </row>
    <row r="57" spans="3:3" ht="12.75" customHeight="1" x14ac:dyDescent="0.2">
      <c r="C57" s="108"/>
    </row>
    <row r="58" spans="3:3" ht="12.75" customHeight="1" x14ac:dyDescent="0.2">
      <c r="C58" s="108"/>
    </row>
    <row r="59" spans="3:3" ht="12.75" customHeight="1" x14ac:dyDescent="0.2">
      <c r="C59" s="108"/>
    </row>
    <row r="60" spans="3:3" ht="12.75" customHeight="1" x14ac:dyDescent="0.2">
      <c r="C60" s="108"/>
    </row>
    <row r="61" spans="3:3" ht="12.75" customHeight="1" x14ac:dyDescent="0.2">
      <c r="C61" s="108"/>
    </row>
    <row r="62" spans="3:3" ht="12.75" customHeight="1" x14ac:dyDescent="0.2">
      <c r="C62" s="108"/>
    </row>
    <row r="63" spans="3:3" ht="12.75" customHeight="1" x14ac:dyDescent="0.2">
      <c r="C63" s="108"/>
    </row>
    <row r="64" spans="3:3" ht="12.75" customHeight="1" x14ac:dyDescent="0.2">
      <c r="C64" s="108"/>
    </row>
    <row r="65" spans="3:3" ht="12.75" customHeight="1" x14ac:dyDescent="0.2">
      <c r="C65" s="108"/>
    </row>
    <row r="66" spans="3:3" ht="12.75" customHeight="1" x14ac:dyDescent="0.2">
      <c r="C66" s="108"/>
    </row>
    <row r="67" spans="3:3" ht="12.75" customHeight="1" x14ac:dyDescent="0.2">
      <c r="C67" s="108"/>
    </row>
    <row r="68" spans="3:3" ht="12.75" customHeight="1" x14ac:dyDescent="0.2">
      <c r="C68" s="108"/>
    </row>
    <row r="69" spans="3:3" ht="12.75" customHeight="1" x14ac:dyDescent="0.2">
      <c r="C69" s="108"/>
    </row>
    <row r="70" spans="3:3" ht="12.75" customHeight="1" x14ac:dyDescent="0.2">
      <c r="C70" s="108"/>
    </row>
    <row r="71" spans="3:3" ht="12.75" customHeight="1" x14ac:dyDescent="0.2">
      <c r="C71" s="108"/>
    </row>
    <row r="72" spans="3:3" ht="12.75" customHeight="1" x14ac:dyDescent="0.2">
      <c r="C72" s="108"/>
    </row>
    <row r="73" spans="3:3" ht="12.75" customHeight="1" x14ac:dyDescent="0.2">
      <c r="C73" s="108"/>
    </row>
    <row r="74" spans="3:3" ht="12.75" customHeight="1" x14ac:dyDescent="0.2">
      <c r="C74" s="108"/>
    </row>
    <row r="75" spans="3:3" ht="12.75" customHeight="1" x14ac:dyDescent="0.2">
      <c r="C75" s="108"/>
    </row>
    <row r="76" spans="3:3" ht="12.75" customHeight="1" x14ac:dyDescent="0.2">
      <c r="C76" s="108"/>
    </row>
    <row r="77" spans="3:3" ht="12.75" customHeight="1" x14ac:dyDescent="0.2">
      <c r="C77" s="108"/>
    </row>
    <row r="78" spans="3:3" ht="12.75" customHeight="1" x14ac:dyDescent="0.2">
      <c r="C78" s="108"/>
    </row>
    <row r="79" spans="3:3" ht="12.75" customHeight="1" x14ac:dyDescent="0.2">
      <c r="C79" s="108"/>
    </row>
    <row r="80" spans="3:3" ht="12.75" customHeight="1" x14ac:dyDescent="0.2">
      <c r="C80" s="108"/>
    </row>
    <row r="81" spans="3:3" ht="12.75" customHeight="1" x14ac:dyDescent="0.2">
      <c r="C81" s="108"/>
    </row>
    <row r="82" spans="3:3" ht="12.75" customHeight="1" x14ac:dyDescent="0.2">
      <c r="C82" s="108"/>
    </row>
    <row r="83" spans="3:3" ht="12.75" customHeight="1" x14ac:dyDescent="0.2">
      <c r="C83" s="108"/>
    </row>
    <row r="84" spans="3:3" ht="12.75" customHeight="1" x14ac:dyDescent="0.2">
      <c r="C84" s="108"/>
    </row>
    <row r="85" spans="3:3" ht="12.75" customHeight="1" x14ac:dyDescent="0.2">
      <c r="C85" s="108"/>
    </row>
    <row r="86" spans="3:3" ht="12.75" customHeight="1" x14ac:dyDescent="0.2">
      <c r="C86" s="108"/>
    </row>
    <row r="87" spans="3:3" ht="12.75" customHeight="1" x14ac:dyDescent="0.2">
      <c r="C87" s="108"/>
    </row>
    <row r="88" spans="3:3" ht="12.75" customHeight="1" x14ac:dyDescent="0.2">
      <c r="C88" s="108"/>
    </row>
    <row r="89" spans="3:3" ht="12.75" customHeight="1" x14ac:dyDescent="0.2">
      <c r="C89" s="108"/>
    </row>
    <row r="90" spans="3:3" ht="12.75" customHeight="1" x14ac:dyDescent="0.2">
      <c r="C90" s="108"/>
    </row>
    <row r="91" spans="3:3" ht="12.75" customHeight="1" x14ac:dyDescent="0.2">
      <c r="C91" s="108"/>
    </row>
    <row r="92" spans="3:3" ht="12.75" customHeight="1" x14ac:dyDescent="0.2">
      <c r="C92" s="108"/>
    </row>
    <row r="93" spans="3:3" ht="12.75" customHeight="1" x14ac:dyDescent="0.2">
      <c r="C93" s="108"/>
    </row>
    <row r="94" spans="3:3" ht="12.75" customHeight="1" x14ac:dyDescent="0.2">
      <c r="C94" s="108"/>
    </row>
    <row r="95" spans="3:3" ht="12.75" customHeight="1" x14ac:dyDescent="0.2">
      <c r="C95" s="108"/>
    </row>
    <row r="96" spans="3:3" ht="12.75" customHeight="1" x14ac:dyDescent="0.2">
      <c r="C96" s="108"/>
    </row>
    <row r="97" spans="3:3" ht="12.75" customHeight="1" x14ac:dyDescent="0.2">
      <c r="C97" s="108"/>
    </row>
    <row r="98" spans="3:3" ht="12.75" customHeight="1" x14ac:dyDescent="0.2">
      <c r="C98" s="108"/>
    </row>
    <row r="99" spans="3:3" ht="12.75" customHeight="1" x14ac:dyDescent="0.2">
      <c r="C99" s="108"/>
    </row>
    <row r="100" spans="3:3" ht="12.75" customHeight="1" x14ac:dyDescent="0.2">
      <c r="C100" s="108"/>
    </row>
    <row r="101" spans="3:3" ht="12.75" customHeight="1" x14ac:dyDescent="0.2">
      <c r="C101" s="108"/>
    </row>
    <row r="102" spans="3:3" ht="12.75" customHeight="1" x14ac:dyDescent="0.2">
      <c r="C102" s="108"/>
    </row>
    <row r="103" spans="3:3" ht="12.75" customHeight="1" x14ac:dyDescent="0.2">
      <c r="C103" s="108"/>
    </row>
    <row r="104" spans="3:3" ht="12.75" customHeight="1" x14ac:dyDescent="0.2">
      <c r="C104" s="108"/>
    </row>
    <row r="105" spans="3:3" ht="12.75" customHeight="1" x14ac:dyDescent="0.2">
      <c r="C105" s="108"/>
    </row>
    <row r="106" spans="3:3" ht="12.75" customHeight="1" x14ac:dyDescent="0.2">
      <c r="C106" s="108"/>
    </row>
    <row r="107" spans="3:3" ht="12.75" customHeight="1" x14ac:dyDescent="0.2">
      <c r="C107" s="108"/>
    </row>
    <row r="108" spans="3:3" ht="12.75" customHeight="1" x14ac:dyDescent="0.2">
      <c r="C108" s="108"/>
    </row>
    <row r="109" spans="3:3" ht="12.75" customHeight="1" x14ac:dyDescent="0.2">
      <c r="C109" s="108"/>
    </row>
    <row r="110" spans="3:3" ht="12.75" customHeight="1" x14ac:dyDescent="0.2">
      <c r="C110" s="108"/>
    </row>
    <row r="111" spans="3:3" ht="12.75" customHeight="1" x14ac:dyDescent="0.2">
      <c r="C111" s="108"/>
    </row>
    <row r="112" spans="3:3" ht="12.75" customHeight="1" x14ac:dyDescent="0.2">
      <c r="C112" s="108"/>
    </row>
    <row r="113" spans="3:3" ht="12.75" customHeight="1" x14ac:dyDescent="0.2">
      <c r="C113" s="108"/>
    </row>
    <row r="114" spans="3:3" ht="12.75" customHeight="1" x14ac:dyDescent="0.2">
      <c r="C114" s="108"/>
    </row>
    <row r="115" spans="3:3" ht="12.75" customHeight="1" x14ac:dyDescent="0.2">
      <c r="C115" s="108"/>
    </row>
    <row r="116" spans="3:3" ht="12.75" customHeight="1" x14ac:dyDescent="0.2">
      <c r="C116" s="108"/>
    </row>
    <row r="117" spans="3:3" ht="12.75" customHeight="1" x14ac:dyDescent="0.2">
      <c r="C117" s="108"/>
    </row>
    <row r="118" spans="3:3" ht="12.75" customHeight="1" x14ac:dyDescent="0.2">
      <c r="C118" s="108"/>
    </row>
    <row r="119" spans="3:3" ht="12.75" customHeight="1" x14ac:dyDescent="0.2">
      <c r="C119" s="108"/>
    </row>
    <row r="120" spans="3:3" ht="12.75" customHeight="1" x14ac:dyDescent="0.2">
      <c r="C120" s="108"/>
    </row>
    <row r="121" spans="3:3" ht="12.75" customHeight="1" x14ac:dyDescent="0.2">
      <c r="C121" s="108"/>
    </row>
    <row r="122" spans="3:3" ht="12.75" customHeight="1" x14ac:dyDescent="0.2">
      <c r="C122" s="108"/>
    </row>
    <row r="123" spans="3:3" ht="12.75" customHeight="1" x14ac:dyDescent="0.2">
      <c r="C123" s="108"/>
    </row>
    <row r="124" spans="3:3" ht="12.75" customHeight="1" x14ac:dyDescent="0.2">
      <c r="C124" s="108"/>
    </row>
    <row r="125" spans="3:3" ht="12.75" customHeight="1" x14ac:dyDescent="0.2">
      <c r="C125" s="108"/>
    </row>
    <row r="126" spans="3:3" ht="12.75" customHeight="1" x14ac:dyDescent="0.2">
      <c r="C126" s="108"/>
    </row>
    <row r="127" spans="3:3" ht="12.75" customHeight="1" x14ac:dyDescent="0.2">
      <c r="C127" s="108"/>
    </row>
    <row r="128" spans="3:3" ht="12.75" customHeight="1" x14ac:dyDescent="0.2">
      <c r="C128" s="108"/>
    </row>
    <row r="129" spans="3:3" ht="12.75" customHeight="1" x14ac:dyDescent="0.2">
      <c r="C129" s="108"/>
    </row>
    <row r="130" spans="3:3" ht="12.75" customHeight="1" x14ac:dyDescent="0.2">
      <c r="C130" s="108"/>
    </row>
    <row r="131" spans="3:3" ht="12.75" customHeight="1" x14ac:dyDescent="0.2">
      <c r="C131" s="108"/>
    </row>
    <row r="132" spans="3:3" ht="12.75" customHeight="1" x14ac:dyDescent="0.2">
      <c r="C132" s="108"/>
    </row>
    <row r="133" spans="3:3" ht="12.75" customHeight="1" x14ac:dyDescent="0.2">
      <c r="C133" s="108"/>
    </row>
    <row r="134" spans="3:3" ht="12.75" customHeight="1" x14ac:dyDescent="0.2">
      <c r="C134" s="108"/>
    </row>
    <row r="135" spans="3:3" ht="12.75" customHeight="1" x14ac:dyDescent="0.2">
      <c r="C135" s="108"/>
    </row>
    <row r="136" spans="3:3" ht="12.75" customHeight="1" x14ac:dyDescent="0.2">
      <c r="C136" s="108"/>
    </row>
    <row r="137" spans="3:3" ht="12.75" customHeight="1" x14ac:dyDescent="0.2">
      <c r="C137" s="108"/>
    </row>
    <row r="138" spans="3:3" ht="12.75" customHeight="1" x14ac:dyDescent="0.2">
      <c r="C138" s="108"/>
    </row>
    <row r="139" spans="3:3" ht="12.75" customHeight="1" x14ac:dyDescent="0.2">
      <c r="C139" s="108"/>
    </row>
    <row r="140" spans="3:3" ht="12.75" customHeight="1" x14ac:dyDescent="0.2">
      <c r="C140" s="108"/>
    </row>
    <row r="141" spans="3:3" ht="12.75" customHeight="1" x14ac:dyDescent="0.2">
      <c r="C141" s="108"/>
    </row>
    <row r="142" spans="3:3" ht="12.75" customHeight="1" x14ac:dyDescent="0.2">
      <c r="C142" s="108"/>
    </row>
    <row r="143" spans="3:3" ht="12.75" customHeight="1" x14ac:dyDescent="0.2">
      <c r="C143" s="108"/>
    </row>
    <row r="144" spans="3:3" ht="12.75" customHeight="1" x14ac:dyDescent="0.2">
      <c r="C144" s="108"/>
    </row>
    <row r="145" spans="3:3" ht="12.75" customHeight="1" x14ac:dyDescent="0.2">
      <c r="C145" s="108"/>
    </row>
    <row r="146" spans="3:3" ht="12.75" customHeight="1" x14ac:dyDescent="0.2">
      <c r="C146" s="108"/>
    </row>
    <row r="147" spans="3:3" ht="12.75" customHeight="1" x14ac:dyDescent="0.2">
      <c r="C147" s="108"/>
    </row>
    <row r="148" spans="3:3" ht="12.75" customHeight="1" x14ac:dyDescent="0.2">
      <c r="C148" s="108"/>
    </row>
    <row r="149" spans="3:3" ht="12.75" customHeight="1" x14ac:dyDescent="0.2">
      <c r="C149" s="108"/>
    </row>
    <row r="150" spans="3:3" ht="12.75" customHeight="1" x14ac:dyDescent="0.2">
      <c r="C150" s="108"/>
    </row>
    <row r="151" spans="3:3" ht="12.75" customHeight="1" x14ac:dyDescent="0.2">
      <c r="C151" s="108"/>
    </row>
    <row r="152" spans="3:3" ht="12.75" customHeight="1" x14ac:dyDescent="0.2">
      <c r="C152" s="108"/>
    </row>
    <row r="153" spans="3:3" ht="12.75" customHeight="1" x14ac:dyDescent="0.2">
      <c r="C153" s="108"/>
    </row>
    <row r="154" spans="3:3" ht="12.75" customHeight="1" x14ac:dyDescent="0.2">
      <c r="C154" s="108"/>
    </row>
    <row r="155" spans="3:3" ht="12.75" customHeight="1" x14ac:dyDescent="0.2">
      <c r="C155" s="108"/>
    </row>
    <row r="156" spans="3:3" ht="12.75" customHeight="1" x14ac:dyDescent="0.2">
      <c r="C156" s="108"/>
    </row>
    <row r="157" spans="3:3" ht="12.75" customHeight="1" x14ac:dyDescent="0.2">
      <c r="C157" s="108"/>
    </row>
    <row r="158" spans="3:3" ht="12.75" customHeight="1" x14ac:dyDescent="0.2">
      <c r="C158" s="108"/>
    </row>
    <row r="159" spans="3:3" ht="12.75" customHeight="1" x14ac:dyDescent="0.2">
      <c r="C159" s="108"/>
    </row>
    <row r="160" spans="3:3" ht="12.75" customHeight="1" x14ac:dyDescent="0.2">
      <c r="C160" s="108"/>
    </row>
    <row r="161" spans="3:3" ht="12.75" customHeight="1" x14ac:dyDescent="0.2">
      <c r="C161" s="108"/>
    </row>
    <row r="162" spans="3:3" ht="12.75" customHeight="1" x14ac:dyDescent="0.2">
      <c r="C162" s="108"/>
    </row>
    <row r="163" spans="3:3" ht="12.75" customHeight="1" x14ac:dyDescent="0.2">
      <c r="C163" s="108"/>
    </row>
    <row r="164" spans="3:3" ht="12.75" customHeight="1" x14ac:dyDescent="0.2">
      <c r="C164" s="108"/>
    </row>
    <row r="165" spans="3:3" ht="12.75" customHeight="1" x14ac:dyDescent="0.2">
      <c r="C165" s="108"/>
    </row>
    <row r="166" spans="3:3" ht="12.75" customHeight="1" x14ac:dyDescent="0.2">
      <c r="C166" s="108"/>
    </row>
    <row r="167" spans="3:3" ht="12.75" customHeight="1" x14ac:dyDescent="0.2">
      <c r="C167" s="108"/>
    </row>
    <row r="168" spans="3:3" ht="12.75" customHeight="1" x14ac:dyDescent="0.2">
      <c r="C168" s="108"/>
    </row>
    <row r="169" spans="3:3" ht="12.75" customHeight="1" x14ac:dyDescent="0.2">
      <c r="C169" s="108"/>
    </row>
    <row r="170" spans="3:3" ht="12.75" customHeight="1" x14ac:dyDescent="0.2">
      <c r="C170" s="108"/>
    </row>
    <row r="171" spans="3:3" ht="12.75" customHeight="1" x14ac:dyDescent="0.2">
      <c r="C171" s="108"/>
    </row>
    <row r="172" spans="3:3" ht="12.75" customHeight="1" x14ac:dyDescent="0.2">
      <c r="C172" s="108"/>
    </row>
    <row r="173" spans="3:3" ht="12.75" customHeight="1" x14ac:dyDescent="0.2">
      <c r="C173" s="108"/>
    </row>
    <row r="174" spans="3:3" ht="12.75" customHeight="1" x14ac:dyDescent="0.2">
      <c r="C174" s="108"/>
    </row>
    <row r="175" spans="3:3" ht="12.75" customHeight="1" x14ac:dyDescent="0.2">
      <c r="C175" s="108"/>
    </row>
    <row r="176" spans="3:3" ht="12.75" customHeight="1" x14ac:dyDescent="0.2">
      <c r="C176" s="108"/>
    </row>
    <row r="177" spans="3:3" ht="12.75" customHeight="1" x14ac:dyDescent="0.2">
      <c r="C177" s="108"/>
    </row>
    <row r="178" spans="3:3" ht="12.75" customHeight="1" x14ac:dyDescent="0.2">
      <c r="C178" s="108"/>
    </row>
    <row r="179" spans="3:3" ht="12.75" customHeight="1" x14ac:dyDescent="0.2">
      <c r="C179" s="108"/>
    </row>
    <row r="180" spans="3:3" ht="12.75" customHeight="1" x14ac:dyDescent="0.2">
      <c r="C180" s="108"/>
    </row>
    <row r="181" spans="3:3" ht="12.75" customHeight="1" x14ac:dyDescent="0.2">
      <c r="C181" s="108"/>
    </row>
    <row r="182" spans="3:3" ht="12.75" customHeight="1" x14ac:dyDescent="0.2">
      <c r="C182" s="108"/>
    </row>
    <row r="183" spans="3:3" ht="12.75" customHeight="1" x14ac:dyDescent="0.2">
      <c r="C183" s="108"/>
    </row>
    <row r="184" spans="3:3" ht="12.75" customHeight="1" x14ac:dyDescent="0.2">
      <c r="C184" s="108"/>
    </row>
    <row r="185" spans="3:3" ht="12.75" customHeight="1" x14ac:dyDescent="0.2">
      <c r="C185" s="108"/>
    </row>
    <row r="186" spans="3:3" ht="12.75" customHeight="1" x14ac:dyDescent="0.2">
      <c r="C186" s="108"/>
    </row>
    <row r="187" spans="3:3" ht="12.75" customHeight="1" x14ac:dyDescent="0.2">
      <c r="C187" s="108"/>
    </row>
    <row r="188" spans="3:3" ht="12.75" customHeight="1" x14ac:dyDescent="0.2">
      <c r="C188" s="108"/>
    </row>
    <row r="189" spans="3:3" ht="12.75" customHeight="1" x14ac:dyDescent="0.2">
      <c r="C189" s="108"/>
    </row>
    <row r="190" spans="3:3" ht="12.75" customHeight="1" x14ac:dyDescent="0.2">
      <c r="C190" s="108"/>
    </row>
    <row r="191" spans="3:3" ht="12.75" customHeight="1" x14ac:dyDescent="0.2">
      <c r="C191" s="108"/>
    </row>
    <row r="192" spans="3:3" ht="12.75" customHeight="1" x14ac:dyDescent="0.2">
      <c r="C192" s="108"/>
    </row>
    <row r="193" spans="3:3" ht="12.75" customHeight="1" x14ac:dyDescent="0.2">
      <c r="C193" s="108"/>
    </row>
    <row r="194" spans="3:3" ht="12.75" customHeight="1" x14ac:dyDescent="0.2">
      <c r="C194" s="108"/>
    </row>
    <row r="195" spans="3:3" ht="12.75" customHeight="1" x14ac:dyDescent="0.2">
      <c r="C195" s="108"/>
    </row>
    <row r="196" spans="3:3" ht="12.75" customHeight="1" x14ac:dyDescent="0.2">
      <c r="C196" s="108"/>
    </row>
    <row r="197" spans="3:3" ht="12.75" customHeight="1" x14ac:dyDescent="0.2">
      <c r="C197" s="108"/>
    </row>
    <row r="198" spans="3:3" ht="12.75" customHeight="1" x14ac:dyDescent="0.2">
      <c r="C198" s="108"/>
    </row>
    <row r="199" spans="3:3" ht="12.75" customHeight="1" x14ac:dyDescent="0.2">
      <c r="C199" s="108"/>
    </row>
    <row r="200" spans="3:3" ht="12.75" customHeight="1" x14ac:dyDescent="0.2">
      <c r="C200" s="108"/>
    </row>
    <row r="201" spans="3:3" ht="12.75" customHeight="1" x14ac:dyDescent="0.2">
      <c r="C201" s="108"/>
    </row>
    <row r="202" spans="3:3" ht="12.75" customHeight="1" x14ac:dyDescent="0.2">
      <c r="C202" s="108"/>
    </row>
    <row r="203" spans="3:3" ht="12.75" customHeight="1" x14ac:dyDescent="0.2">
      <c r="C203" s="108"/>
    </row>
    <row r="204" spans="3:3" ht="12.75" customHeight="1" x14ac:dyDescent="0.2">
      <c r="C204" s="108"/>
    </row>
    <row r="205" spans="3:3" ht="12.75" customHeight="1" x14ac:dyDescent="0.2">
      <c r="C205" s="108"/>
    </row>
    <row r="206" spans="3:3" ht="12.75" customHeight="1" x14ac:dyDescent="0.2">
      <c r="C206" s="108"/>
    </row>
    <row r="207" spans="3:3" ht="12.75" customHeight="1" x14ac:dyDescent="0.2">
      <c r="C207" s="108"/>
    </row>
    <row r="208" spans="3:3" ht="12.75" customHeight="1" x14ac:dyDescent="0.2">
      <c r="C208" s="108"/>
    </row>
    <row r="209" spans="3:3" ht="12.75" customHeight="1" x14ac:dyDescent="0.2">
      <c r="C209" s="108"/>
    </row>
    <row r="210" spans="3:3" ht="12.75" customHeight="1" x14ac:dyDescent="0.2">
      <c r="C210" s="108"/>
    </row>
    <row r="211" spans="3:3" ht="12.75" customHeight="1" x14ac:dyDescent="0.2">
      <c r="C211" s="108"/>
    </row>
    <row r="212" spans="3:3" ht="12.75" customHeight="1" x14ac:dyDescent="0.2">
      <c r="C212" s="108"/>
    </row>
    <row r="213" spans="3:3" ht="12.75" customHeight="1" x14ac:dyDescent="0.2">
      <c r="C213" s="108"/>
    </row>
    <row r="214" spans="3:3" ht="12.75" customHeight="1" x14ac:dyDescent="0.2">
      <c r="C214" s="108"/>
    </row>
    <row r="215" spans="3:3" ht="12.75" customHeight="1" x14ac:dyDescent="0.2">
      <c r="C215" s="108"/>
    </row>
    <row r="216" spans="3:3" ht="12.75" customHeight="1" x14ac:dyDescent="0.2">
      <c r="C216" s="108"/>
    </row>
    <row r="217" spans="3:3" ht="12.75" customHeight="1" x14ac:dyDescent="0.2">
      <c r="C217" s="108"/>
    </row>
    <row r="218" spans="3:3" ht="12.75" customHeight="1" x14ac:dyDescent="0.2">
      <c r="C218" s="108"/>
    </row>
    <row r="219" spans="3:3" ht="12.75" customHeight="1" x14ac:dyDescent="0.2">
      <c r="C219" s="108"/>
    </row>
    <row r="220" spans="3:3" ht="12.75" customHeight="1" x14ac:dyDescent="0.2">
      <c r="C220" s="108"/>
    </row>
    <row r="221" spans="3:3" ht="12.75" customHeight="1" x14ac:dyDescent="0.2">
      <c r="C221" s="108"/>
    </row>
    <row r="222" spans="3:3" ht="12.75" customHeight="1" x14ac:dyDescent="0.2">
      <c r="C222" s="108"/>
    </row>
    <row r="223" spans="3:3" ht="12.75" customHeight="1" x14ac:dyDescent="0.2">
      <c r="C223" s="108"/>
    </row>
    <row r="224" spans="3:3" ht="12.75" customHeight="1" x14ac:dyDescent="0.2">
      <c r="C224" s="108"/>
    </row>
    <row r="225" spans="3:3" ht="12.75" customHeight="1" x14ac:dyDescent="0.2">
      <c r="C225" s="108"/>
    </row>
    <row r="226" spans="3:3" ht="12.75" customHeight="1" x14ac:dyDescent="0.2">
      <c r="C226" s="108"/>
    </row>
    <row r="227" spans="3:3" ht="12.75" customHeight="1" x14ac:dyDescent="0.2">
      <c r="C227" s="108"/>
    </row>
    <row r="228" spans="3:3" ht="12.75" customHeight="1" x14ac:dyDescent="0.2">
      <c r="C228" s="108"/>
    </row>
    <row r="229" spans="3:3" ht="12.75" customHeight="1" x14ac:dyDescent="0.2">
      <c r="C229" s="108"/>
    </row>
    <row r="230" spans="3:3" ht="12.75" customHeight="1" x14ac:dyDescent="0.2">
      <c r="C230" s="108"/>
    </row>
    <row r="231" spans="3:3" ht="12.75" customHeight="1" x14ac:dyDescent="0.2">
      <c r="C231" s="108"/>
    </row>
    <row r="232" spans="3:3" ht="12.75" customHeight="1" x14ac:dyDescent="0.2">
      <c r="C232" s="108"/>
    </row>
    <row r="233" spans="3:3" ht="12.75" customHeight="1" x14ac:dyDescent="0.2">
      <c r="C233" s="108"/>
    </row>
    <row r="234" spans="3:3" ht="12.75" customHeight="1" x14ac:dyDescent="0.2">
      <c r="C234" s="108"/>
    </row>
    <row r="235" spans="3:3" ht="12.75" customHeight="1" x14ac:dyDescent="0.2">
      <c r="C235" s="108"/>
    </row>
    <row r="236" spans="3:3" ht="12.75" customHeight="1" x14ac:dyDescent="0.2">
      <c r="C236" s="108"/>
    </row>
    <row r="237" spans="3:3" ht="12.75" customHeight="1" x14ac:dyDescent="0.2">
      <c r="C237" s="108"/>
    </row>
    <row r="238" spans="3:3" ht="12.75" customHeight="1" x14ac:dyDescent="0.2">
      <c r="C238" s="108"/>
    </row>
    <row r="239" spans="3:3" ht="12.75" customHeight="1" x14ac:dyDescent="0.2">
      <c r="C239" s="108"/>
    </row>
    <row r="240" spans="3:3" ht="12.75" customHeight="1" x14ac:dyDescent="0.2">
      <c r="C240" s="108"/>
    </row>
    <row r="241" spans="3:3" ht="12.75" customHeight="1" x14ac:dyDescent="0.2">
      <c r="C241" s="108"/>
    </row>
    <row r="242" spans="3:3" ht="12.75" customHeight="1" x14ac:dyDescent="0.2">
      <c r="C242" s="108"/>
    </row>
    <row r="243" spans="3:3" ht="12.75" customHeight="1" x14ac:dyDescent="0.2">
      <c r="C243" s="108"/>
    </row>
    <row r="244" spans="3:3" ht="12.75" customHeight="1" x14ac:dyDescent="0.2">
      <c r="C244" s="108"/>
    </row>
    <row r="245" spans="3:3" ht="12.75" customHeight="1" x14ac:dyDescent="0.2">
      <c r="C245" s="108"/>
    </row>
    <row r="246" spans="3:3" ht="12.75" customHeight="1" x14ac:dyDescent="0.2">
      <c r="C246" s="108"/>
    </row>
    <row r="247" spans="3:3" ht="12.75" customHeight="1" x14ac:dyDescent="0.2">
      <c r="C247" s="108"/>
    </row>
    <row r="248" spans="3:3" ht="12.75" customHeight="1" x14ac:dyDescent="0.2">
      <c r="C248" s="108"/>
    </row>
    <row r="249" spans="3:3" ht="12.75" customHeight="1" x14ac:dyDescent="0.2">
      <c r="C249" s="108"/>
    </row>
    <row r="250" spans="3:3" ht="12.75" customHeight="1" x14ac:dyDescent="0.2">
      <c r="C250" s="108"/>
    </row>
    <row r="251" spans="3:3" ht="12.75" customHeight="1" x14ac:dyDescent="0.2">
      <c r="C251" s="108"/>
    </row>
    <row r="252" spans="3:3" ht="12.75" customHeight="1" x14ac:dyDescent="0.2">
      <c r="C252" s="108"/>
    </row>
    <row r="253" spans="3:3" ht="12.75" customHeight="1" x14ac:dyDescent="0.2">
      <c r="C253" s="108"/>
    </row>
    <row r="254" spans="3:3" ht="12.75" customHeight="1" x14ac:dyDescent="0.2">
      <c r="C254" s="108"/>
    </row>
    <row r="255" spans="3:3" ht="12.75" customHeight="1" x14ac:dyDescent="0.2">
      <c r="C255" s="108"/>
    </row>
    <row r="256" spans="3:3" ht="12.75" customHeight="1" x14ac:dyDescent="0.2">
      <c r="C256" s="108"/>
    </row>
    <row r="257" spans="3:3" ht="12.75" customHeight="1" x14ac:dyDescent="0.2">
      <c r="C257" s="108"/>
    </row>
    <row r="258" spans="3:3" ht="12.75" customHeight="1" x14ac:dyDescent="0.2">
      <c r="C258" s="108"/>
    </row>
    <row r="259" spans="3:3" ht="12.75" customHeight="1" x14ac:dyDescent="0.2">
      <c r="C259" s="108"/>
    </row>
    <row r="260" spans="3:3" ht="12.75" customHeight="1" x14ac:dyDescent="0.2">
      <c r="C260" s="108"/>
    </row>
    <row r="261" spans="3:3" ht="12.75" customHeight="1" x14ac:dyDescent="0.2">
      <c r="C261" s="108"/>
    </row>
    <row r="262" spans="3:3" ht="12.75" customHeight="1" x14ac:dyDescent="0.2">
      <c r="C262" s="108"/>
    </row>
    <row r="263" spans="3:3" ht="12.75" customHeight="1" x14ac:dyDescent="0.2">
      <c r="C263" s="108"/>
    </row>
    <row r="264" spans="3:3" ht="12.75" customHeight="1" x14ac:dyDescent="0.2">
      <c r="C264" s="108"/>
    </row>
    <row r="265" spans="3:3" ht="12.75" customHeight="1" x14ac:dyDescent="0.2">
      <c r="C265" s="108"/>
    </row>
    <row r="266" spans="3:3" ht="12.75" customHeight="1" x14ac:dyDescent="0.2">
      <c r="C266" s="108"/>
    </row>
    <row r="267" spans="3:3" ht="12.75" customHeight="1" x14ac:dyDescent="0.2">
      <c r="C267" s="108"/>
    </row>
    <row r="268" spans="3:3" ht="12.75" customHeight="1" x14ac:dyDescent="0.2">
      <c r="C268" s="108"/>
    </row>
    <row r="269" spans="3:3" ht="12.75" customHeight="1" x14ac:dyDescent="0.2">
      <c r="C269" s="108"/>
    </row>
    <row r="270" spans="3:3" ht="12.75" customHeight="1" x14ac:dyDescent="0.2">
      <c r="C270" s="108"/>
    </row>
    <row r="271" spans="3:3" ht="12.75" customHeight="1" x14ac:dyDescent="0.2">
      <c r="C271" s="108"/>
    </row>
    <row r="272" spans="3:3" ht="12.75" customHeight="1" x14ac:dyDescent="0.2">
      <c r="C272" s="108"/>
    </row>
    <row r="273" spans="3:3" ht="12.75" customHeight="1" x14ac:dyDescent="0.2">
      <c r="C273" s="108"/>
    </row>
    <row r="274" spans="3:3" ht="12.75" customHeight="1" x14ac:dyDescent="0.2">
      <c r="C274" s="108"/>
    </row>
    <row r="275" spans="3:3" ht="12.75" customHeight="1" x14ac:dyDescent="0.2">
      <c r="C275" s="108"/>
    </row>
    <row r="276" spans="3:3" ht="12.75" customHeight="1" x14ac:dyDescent="0.2">
      <c r="C276" s="108"/>
    </row>
    <row r="277" spans="3:3" ht="12.75" customHeight="1" x14ac:dyDescent="0.2">
      <c r="C277" s="108"/>
    </row>
    <row r="278" spans="3:3" ht="12.75" customHeight="1" x14ac:dyDescent="0.2">
      <c r="C278" s="108"/>
    </row>
    <row r="279" spans="3:3" ht="12.75" customHeight="1" x14ac:dyDescent="0.2">
      <c r="C279" s="108"/>
    </row>
    <row r="280" spans="3:3" ht="12.75" customHeight="1" x14ac:dyDescent="0.2">
      <c r="C280" s="108"/>
    </row>
    <row r="281" spans="3:3" ht="12.75" customHeight="1" x14ac:dyDescent="0.2">
      <c r="C281" s="108"/>
    </row>
    <row r="282" spans="3:3" ht="12.75" customHeight="1" x14ac:dyDescent="0.2">
      <c r="C282" s="108"/>
    </row>
    <row r="283" spans="3:3" ht="12.75" customHeight="1" x14ac:dyDescent="0.2">
      <c r="C283" s="108"/>
    </row>
    <row r="284" spans="3:3" ht="12.75" customHeight="1" x14ac:dyDescent="0.2">
      <c r="C284" s="108"/>
    </row>
    <row r="285" spans="3:3" ht="12.75" customHeight="1" x14ac:dyDescent="0.2">
      <c r="C285" s="108"/>
    </row>
    <row r="286" spans="3:3" ht="12.75" customHeight="1" x14ac:dyDescent="0.2">
      <c r="C286" s="108"/>
    </row>
    <row r="287" spans="3:3" ht="12.75" customHeight="1" x14ac:dyDescent="0.2">
      <c r="C287" s="108"/>
    </row>
    <row r="288" spans="3:3" ht="12.75" customHeight="1" x14ac:dyDescent="0.2">
      <c r="C288" s="108"/>
    </row>
    <row r="289" spans="3:3" ht="12.75" customHeight="1" x14ac:dyDescent="0.2">
      <c r="C289" s="108"/>
    </row>
    <row r="290" spans="3:3" ht="12.75" customHeight="1" x14ac:dyDescent="0.2">
      <c r="C290" s="108"/>
    </row>
    <row r="291" spans="3:3" ht="12.75" customHeight="1" x14ac:dyDescent="0.2">
      <c r="C291" s="108"/>
    </row>
    <row r="292" spans="3:3" ht="12.75" customHeight="1" x14ac:dyDescent="0.2">
      <c r="C292" s="108"/>
    </row>
    <row r="293" spans="3:3" ht="12.75" customHeight="1" x14ac:dyDescent="0.2">
      <c r="C293" s="108"/>
    </row>
    <row r="294" spans="3:3" ht="12.75" customHeight="1" x14ac:dyDescent="0.2">
      <c r="C294" s="108"/>
    </row>
    <row r="295" spans="3:3" ht="12.75" customHeight="1" x14ac:dyDescent="0.2">
      <c r="C295" s="108"/>
    </row>
    <row r="296" spans="3:3" ht="12.75" customHeight="1" x14ac:dyDescent="0.2">
      <c r="C296" s="108"/>
    </row>
    <row r="297" spans="3:3" ht="12.75" customHeight="1" x14ac:dyDescent="0.2">
      <c r="C297" s="108"/>
    </row>
    <row r="298" spans="3:3" ht="12.75" customHeight="1" x14ac:dyDescent="0.2">
      <c r="C298" s="108"/>
    </row>
    <row r="299" spans="3:3" ht="12.75" customHeight="1" x14ac:dyDescent="0.2">
      <c r="C299" s="108"/>
    </row>
    <row r="300" spans="3:3" ht="12.75" customHeight="1" x14ac:dyDescent="0.2">
      <c r="C300" s="108"/>
    </row>
    <row r="301" spans="3:3" ht="12.75" customHeight="1" x14ac:dyDescent="0.2">
      <c r="C301" s="108"/>
    </row>
    <row r="302" spans="3:3" ht="12.75" customHeight="1" x14ac:dyDescent="0.2">
      <c r="C302" s="108"/>
    </row>
    <row r="303" spans="3:3" ht="12.75" customHeight="1" x14ac:dyDescent="0.2">
      <c r="C303" s="108"/>
    </row>
    <row r="304" spans="3:3" ht="12.75" customHeight="1" x14ac:dyDescent="0.2">
      <c r="C304" s="108"/>
    </row>
    <row r="305" spans="3:3" ht="12.75" customHeight="1" x14ac:dyDescent="0.2">
      <c r="C305" s="108"/>
    </row>
    <row r="306" spans="3:3" ht="12.75" customHeight="1" x14ac:dyDescent="0.2">
      <c r="C306" s="108"/>
    </row>
    <row r="307" spans="3:3" ht="12.75" customHeight="1" x14ac:dyDescent="0.2">
      <c r="C307" s="108"/>
    </row>
    <row r="308" spans="3:3" ht="12.75" customHeight="1" x14ac:dyDescent="0.2">
      <c r="C308" s="108"/>
    </row>
    <row r="309" spans="3:3" ht="12.75" customHeight="1" x14ac:dyDescent="0.2">
      <c r="C309" s="108"/>
    </row>
    <row r="310" spans="3:3" ht="12.75" customHeight="1" x14ac:dyDescent="0.2">
      <c r="C310" s="108"/>
    </row>
    <row r="311" spans="3:3" ht="12.75" customHeight="1" x14ac:dyDescent="0.2">
      <c r="C311" s="108"/>
    </row>
    <row r="312" spans="3:3" ht="12.75" customHeight="1" x14ac:dyDescent="0.2">
      <c r="C312" s="108"/>
    </row>
    <row r="313" spans="3:3" ht="12.75" customHeight="1" x14ac:dyDescent="0.2">
      <c r="C313" s="108"/>
    </row>
    <row r="314" spans="3:3" ht="12.75" customHeight="1" x14ac:dyDescent="0.2">
      <c r="C314" s="108"/>
    </row>
    <row r="315" spans="3:3" ht="12.75" customHeight="1" x14ac:dyDescent="0.2">
      <c r="C315" s="108"/>
    </row>
    <row r="316" spans="3:3" ht="12.75" customHeight="1" x14ac:dyDescent="0.2">
      <c r="C316" s="108"/>
    </row>
    <row r="317" spans="3:3" ht="12.75" customHeight="1" x14ac:dyDescent="0.2">
      <c r="C317" s="108"/>
    </row>
    <row r="318" spans="3:3" ht="12.75" customHeight="1" x14ac:dyDescent="0.2">
      <c r="C318" s="108"/>
    </row>
    <row r="319" spans="3:3" ht="12.75" customHeight="1" x14ac:dyDescent="0.2">
      <c r="C319" s="108"/>
    </row>
    <row r="320" spans="3:3" ht="12.75" customHeight="1" x14ac:dyDescent="0.2">
      <c r="C320" s="108"/>
    </row>
    <row r="321" spans="3:3" ht="12.75" customHeight="1" x14ac:dyDescent="0.2">
      <c r="C321" s="108"/>
    </row>
    <row r="322" spans="3:3" ht="12.75" customHeight="1" x14ac:dyDescent="0.2">
      <c r="C322" s="108"/>
    </row>
    <row r="323" spans="3:3" ht="12.75" customHeight="1" x14ac:dyDescent="0.2">
      <c r="C323" s="108"/>
    </row>
    <row r="324" spans="3:3" ht="12.75" customHeight="1" x14ac:dyDescent="0.2">
      <c r="C324" s="108"/>
    </row>
    <row r="325" spans="3:3" ht="12.75" customHeight="1" x14ac:dyDescent="0.2">
      <c r="C325" s="108"/>
    </row>
    <row r="326" spans="3:3" ht="12.75" customHeight="1" x14ac:dyDescent="0.2">
      <c r="C326" s="108"/>
    </row>
    <row r="327" spans="3:3" ht="12.75" customHeight="1" x14ac:dyDescent="0.2">
      <c r="C327" s="108"/>
    </row>
    <row r="328" spans="3:3" ht="12.75" customHeight="1" x14ac:dyDescent="0.2">
      <c r="C328" s="108"/>
    </row>
    <row r="329" spans="3:3" ht="12.75" customHeight="1" x14ac:dyDescent="0.2">
      <c r="C329" s="108"/>
    </row>
    <row r="330" spans="3:3" ht="12.75" customHeight="1" x14ac:dyDescent="0.2">
      <c r="C330" s="108"/>
    </row>
    <row r="331" spans="3:3" ht="12.75" customHeight="1" x14ac:dyDescent="0.2">
      <c r="C331" s="108"/>
    </row>
    <row r="332" spans="3:3" ht="12.75" customHeight="1" x14ac:dyDescent="0.2">
      <c r="C332" s="108"/>
    </row>
    <row r="333" spans="3:3" ht="12.75" customHeight="1" x14ac:dyDescent="0.2">
      <c r="C333" s="108"/>
    </row>
    <row r="334" spans="3:3" ht="12.75" customHeight="1" x14ac:dyDescent="0.2">
      <c r="C334" s="108"/>
    </row>
    <row r="335" spans="3:3" ht="12.75" customHeight="1" x14ac:dyDescent="0.2">
      <c r="C335" s="108"/>
    </row>
    <row r="336" spans="3:3" ht="12.75" customHeight="1" x14ac:dyDescent="0.2">
      <c r="C336" s="108"/>
    </row>
    <row r="337" spans="3:3" ht="12.75" customHeight="1" x14ac:dyDescent="0.2">
      <c r="C337" s="108"/>
    </row>
    <row r="338" spans="3:3" ht="12.75" customHeight="1" x14ac:dyDescent="0.2">
      <c r="C338" s="108"/>
    </row>
    <row r="339" spans="3:3" ht="12.75" customHeight="1" x14ac:dyDescent="0.2">
      <c r="C339" s="108"/>
    </row>
    <row r="340" spans="3:3" ht="12.75" customHeight="1" x14ac:dyDescent="0.2">
      <c r="C340" s="108"/>
    </row>
    <row r="341" spans="3:3" ht="12.75" customHeight="1" x14ac:dyDescent="0.2">
      <c r="C341" s="108"/>
    </row>
    <row r="342" spans="3:3" ht="12.75" customHeight="1" x14ac:dyDescent="0.2">
      <c r="C342" s="108"/>
    </row>
    <row r="343" spans="3:3" ht="12.75" customHeight="1" x14ac:dyDescent="0.2">
      <c r="C343" s="108"/>
    </row>
    <row r="344" spans="3:3" ht="12.75" customHeight="1" x14ac:dyDescent="0.2">
      <c r="C344" s="108"/>
    </row>
    <row r="345" spans="3:3" ht="12.75" customHeight="1" x14ac:dyDescent="0.2">
      <c r="C345" s="108"/>
    </row>
    <row r="346" spans="3:3" ht="12.75" customHeight="1" x14ac:dyDescent="0.2">
      <c r="C346" s="108"/>
    </row>
    <row r="347" spans="3:3" ht="12.75" customHeight="1" x14ac:dyDescent="0.2">
      <c r="C347" s="108"/>
    </row>
    <row r="348" spans="3:3" ht="12.75" customHeight="1" x14ac:dyDescent="0.2">
      <c r="C348" s="108"/>
    </row>
    <row r="349" spans="3:3" ht="12.75" customHeight="1" x14ac:dyDescent="0.2">
      <c r="C349" s="108"/>
    </row>
    <row r="350" spans="3:3" ht="12.75" customHeight="1" x14ac:dyDescent="0.2">
      <c r="C350" s="108"/>
    </row>
    <row r="351" spans="3:3" ht="12.75" customHeight="1" x14ac:dyDescent="0.2">
      <c r="C351" s="108"/>
    </row>
    <row r="352" spans="3:3" ht="12.75" customHeight="1" x14ac:dyDescent="0.2">
      <c r="C352" s="108"/>
    </row>
    <row r="353" spans="3:3" ht="12.75" customHeight="1" x14ac:dyDescent="0.2">
      <c r="C353" s="108"/>
    </row>
    <row r="354" spans="3:3" ht="12.75" customHeight="1" x14ac:dyDescent="0.2">
      <c r="C354" s="108"/>
    </row>
    <row r="355" spans="3:3" ht="12.75" customHeight="1" x14ac:dyDescent="0.2">
      <c r="C355" s="108"/>
    </row>
    <row r="356" spans="3:3" ht="12.75" customHeight="1" x14ac:dyDescent="0.2">
      <c r="C356" s="108"/>
    </row>
    <row r="357" spans="3:3" ht="12.75" customHeight="1" x14ac:dyDescent="0.2">
      <c r="C357" s="108"/>
    </row>
    <row r="358" spans="3:3" ht="12.75" customHeight="1" x14ac:dyDescent="0.2">
      <c r="C358" s="108"/>
    </row>
    <row r="359" spans="3:3" ht="12.75" customHeight="1" x14ac:dyDescent="0.2">
      <c r="C359" s="108"/>
    </row>
    <row r="360" spans="3:3" ht="12.75" customHeight="1" x14ac:dyDescent="0.2">
      <c r="C360" s="108"/>
    </row>
    <row r="361" spans="3:3" ht="12.75" customHeight="1" x14ac:dyDescent="0.2">
      <c r="C361" s="108"/>
    </row>
    <row r="362" spans="3:3" ht="12.75" customHeight="1" x14ac:dyDescent="0.2">
      <c r="C362" s="108"/>
    </row>
    <row r="363" spans="3:3" ht="12.75" customHeight="1" x14ac:dyDescent="0.2">
      <c r="C363" s="108"/>
    </row>
    <row r="364" spans="3:3" ht="12.75" customHeight="1" x14ac:dyDescent="0.2">
      <c r="C364" s="108"/>
    </row>
    <row r="365" spans="3:3" ht="12.75" customHeight="1" x14ac:dyDescent="0.2">
      <c r="C365" s="108"/>
    </row>
    <row r="366" spans="3:3" ht="12.75" customHeight="1" x14ac:dyDescent="0.2">
      <c r="C366" s="108"/>
    </row>
    <row r="367" spans="3:3" ht="12.75" customHeight="1" x14ac:dyDescent="0.2">
      <c r="C367" s="108"/>
    </row>
    <row r="368" spans="3:3" ht="12.75" customHeight="1" x14ac:dyDescent="0.2">
      <c r="C368" s="108"/>
    </row>
    <row r="369" spans="3:3" ht="12.75" customHeight="1" x14ac:dyDescent="0.2">
      <c r="C369" s="108"/>
    </row>
    <row r="370" spans="3:3" ht="12.75" customHeight="1" x14ac:dyDescent="0.2">
      <c r="C370" s="108"/>
    </row>
    <row r="371" spans="3:3" ht="12.75" customHeight="1" x14ac:dyDescent="0.2">
      <c r="C371" s="108"/>
    </row>
    <row r="372" spans="3:3" ht="12.75" customHeight="1" x14ac:dyDescent="0.2">
      <c r="C372" s="108"/>
    </row>
    <row r="373" spans="3:3" ht="12.75" customHeight="1" x14ac:dyDescent="0.2">
      <c r="C373" s="108"/>
    </row>
    <row r="374" spans="3:3" ht="12.75" customHeight="1" x14ac:dyDescent="0.2">
      <c r="C374" s="108"/>
    </row>
    <row r="375" spans="3:3" ht="12.75" customHeight="1" x14ac:dyDescent="0.2">
      <c r="C375" s="108"/>
    </row>
    <row r="376" spans="3:3" ht="12.75" customHeight="1" x14ac:dyDescent="0.2">
      <c r="C376" s="108"/>
    </row>
    <row r="377" spans="3:3" ht="12.75" customHeight="1" x14ac:dyDescent="0.2">
      <c r="C377" s="108"/>
    </row>
    <row r="378" spans="3:3" ht="12.75" customHeight="1" x14ac:dyDescent="0.2">
      <c r="C378" s="108"/>
    </row>
    <row r="379" spans="3:3" ht="12.75" customHeight="1" x14ac:dyDescent="0.2">
      <c r="C379" s="108"/>
    </row>
    <row r="380" spans="3:3" ht="12.75" customHeight="1" x14ac:dyDescent="0.2">
      <c r="C380" s="108"/>
    </row>
    <row r="381" spans="3:3" ht="12.75" customHeight="1" x14ac:dyDescent="0.2">
      <c r="C381" s="108"/>
    </row>
    <row r="382" spans="3:3" ht="12.75" customHeight="1" x14ac:dyDescent="0.2">
      <c r="C382" s="108"/>
    </row>
    <row r="383" spans="3:3" ht="12.75" customHeight="1" x14ac:dyDescent="0.2">
      <c r="C383" s="108"/>
    </row>
    <row r="384" spans="3:3" ht="12.75" customHeight="1" x14ac:dyDescent="0.2">
      <c r="C384" s="108"/>
    </row>
    <row r="385" spans="3:3" ht="12.75" customHeight="1" x14ac:dyDescent="0.2">
      <c r="C385" s="108"/>
    </row>
    <row r="386" spans="3:3" ht="12.75" customHeight="1" x14ac:dyDescent="0.2">
      <c r="C386" s="108"/>
    </row>
    <row r="387" spans="3:3" ht="12.75" customHeight="1" x14ac:dyDescent="0.2">
      <c r="C387" s="108"/>
    </row>
    <row r="388" spans="3:3" ht="12.75" customHeight="1" x14ac:dyDescent="0.2">
      <c r="C388" s="108"/>
    </row>
    <row r="389" spans="3:3" ht="12.75" customHeight="1" x14ac:dyDescent="0.2">
      <c r="C389" s="108"/>
    </row>
    <row r="390" spans="3:3" ht="12.75" customHeight="1" x14ac:dyDescent="0.2">
      <c r="C390" s="108"/>
    </row>
    <row r="391" spans="3:3" ht="12.75" customHeight="1" x14ac:dyDescent="0.2">
      <c r="C391" s="108"/>
    </row>
    <row r="392" spans="3:3" ht="12.75" customHeight="1" x14ac:dyDescent="0.2">
      <c r="C392" s="108"/>
    </row>
    <row r="393" spans="3:3" ht="12.75" customHeight="1" x14ac:dyDescent="0.2">
      <c r="C393" s="108"/>
    </row>
    <row r="394" spans="3:3" ht="12.75" customHeight="1" x14ac:dyDescent="0.2">
      <c r="C394" s="108"/>
    </row>
    <row r="395" spans="3:3" ht="12.75" customHeight="1" x14ac:dyDescent="0.2">
      <c r="C395" s="108"/>
    </row>
    <row r="396" spans="3:3" ht="12.75" customHeight="1" x14ac:dyDescent="0.2">
      <c r="C396" s="108"/>
    </row>
    <row r="397" spans="3:3" ht="12.75" customHeight="1" x14ac:dyDescent="0.2">
      <c r="C397" s="108"/>
    </row>
    <row r="398" spans="3:3" ht="12.75" customHeight="1" x14ac:dyDescent="0.2">
      <c r="C398" s="108"/>
    </row>
    <row r="399" spans="3:3" ht="12.75" customHeight="1" x14ac:dyDescent="0.2">
      <c r="C399" s="108"/>
    </row>
    <row r="400" spans="3:3" ht="12.75" customHeight="1" x14ac:dyDescent="0.2">
      <c r="C400" s="108"/>
    </row>
    <row r="401" spans="3:3" ht="12.75" customHeight="1" x14ac:dyDescent="0.2">
      <c r="C401" s="108"/>
    </row>
    <row r="402" spans="3:3" ht="12.75" customHeight="1" x14ac:dyDescent="0.2">
      <c r="C402" s="108"/>
    </row>
    <row r="403" spans="3:3" ht="12.75" customHeight="1" x14ac:dyDescent="0.2">
      <c r="C403" s="108"/>
    </row>
    <row r="404" spans="3:3" ht="12.75" customHeight="1" x14ac:dyDescent="0.2">
      <c r="C404" s="108"/>
    </row>
    <row r="405" spans="3:3" ht="12.75" customHeight="1" x14ac:dyDescent="0.2">
      <c r="C405" s="108"/>
    </row>
    <row r="406" spans="3:3" ht="12.75" customHeight="1" x14ac:dyDescent="0.2">
      <c r="C406" s="108"/>
    </row>
    <row r="407" spans="3:3" ht="12.75" customHeight="1" x14ac:dyDescent="0.2">
      <c r="C407" s="108"/>
    </row>
    <row r="408" spans="3:3" ht="12.75" customHeight="1" x14ac:dyDescent="0.2">
      <c r="C408" s="108"/>
    </row>
    <row r="409" spans="3:3" ht="12.75" customHeight="1" x14ac:dyDescent="0.2">
      <c r="C409" s="108"/>
    </row>
    <row r="410" spans="3:3" ht="12.75" customHeight="1" x14ac:dyDescent="0.2">
      <c r="C410" s="108"/>
    </row>
    <row r="411" spans="3:3" ht="12.75" customHeight="1" x14ac:dyDescent="0.2">
      <c r="C411" s="108"/>
    </row>
    <row r="412" spans="3:3" ht="12.75" customHeight="1" x14ac:dyDescent="0.2">
      <c r="C412" s="108"/>
    </row>
    <row r="413" spans="3:3" ht="12.75" customHeight="1" x14ac:dyDescent="0.2">
      <c r="C413" s="108"/>
    </row>
    <row r="414" spans="3:3" ht="12.75" customHeight="1" x14ac:dyDescent="0.2">
      <c r="C414" s="108"/>
    </row>
    <row r="415" spans="3:3" ht="12.75" customHeight="1" x14ac:dyDescent="0.2">
      <c r="C415" s="108"/>
    </row>
    <row r="416" spans="3:3" ht="12.75" customHeight="1" x14ac:dyDescent="0.2">
      <c r="C416" s="108"/>
    </row>
    <row r="417" spans="3:3" ht="12.75" customHeight="1" x14ac:dyDescent="0.2">
      <c r="C417" s="108"/>
    </row>
    <row r="418" spans="3:3" ht="12.75" customHeight="1" x14ac:dyDescent="0.2">
      <c r="C418" s="108"/>
    </row>
    <row r="419" spans="3:3" ht="12.75" customHeight="1" x14ac:dyDescent="0.2">
      <c r="C419" s="108"/>
    </row>
    <row r="420" spans="3:3" ht="12.75" customHeight="1" x14ac:dyDescent="0.2">
      <c r="C420" s="108"/>
    </row>
    <row r="421" spans="3:3" ht="12.75" customHeight="1" x14ac:dyDescent="0.2">
      <c r="C421" s="108"/>
    </row>
    <row r="422" spans="3:3" ht="12.75" customHeight="1" x14ac:dyDescent="0.2">
      <c r="C422" s="108"/>
    </row>
    <row r="423" spans="3:3" ht="12.75" customHeight="1" x14ac:dyDescent="0.2">
      <c r="C423" s="108"/>
    </row>
    <row r="424" spans="3:3" ht="12.75" customHeight="1" x14ac:dyDescent="0.2">
      <c r="C424" s="108"/>
    </row>
    <row r="425" spans="3:3" ht="12.75" customHeight="1" x14ac:dyDescent="0.2">
      <c r="C425" s="108"/>
    </row>
    <row r="426" spans="3:3" ht="12.75" customHeight="1" x14ac:dyDescent="0.2">
      <c r="C426" s="108"/>
    </row>
    <row r="427" spans="3:3" ht="12.75" customHeight="1" x14ac:dyDescent="0.2">
      <c r="C427" s="108"/>
    </row>
    <row r="428" spans="3:3" ht="12.75" customHeight="1" x14ac:dyDescent="0.2">
      <c r="C428" s="108"/>
    </row>
    <row r="429" spans="3:3" ht="12.75" customHeight="1" x14ac:dyDescent="0.2">
      <c r="C429" s="108"/>
    </row>
    <row r="430" spans="3:3" ht="12.75" customHeight="1" x14ac:dyDescent="0.2">
      <c r="C430" s="108"/>
    </row>
    <row r="431" spans="3:3" ht="12.75" customHeight="1" x14ac:dyDescent="0.2">
      <c r="C431" s="108"/>
    </row>
    <row r="432" spans="3:3" ht="12.75" customHeight="1" x14ac:dyDescent="0.2">
      <c r="C432" s="108"/>
    </row>
    <row r="433" spans="3:3" ht="12.75" customHeight="1" x14ac:dyDescent="0.2">
      <c r="C433" s="108"/>
    </row>
    <row r="434" spans="3:3" ht="12.75" customHeight="1" x14ac:dyDescent="0.2">
      <c r="C434" s="108"/>
    </row>
    <row r="435" spans="3:3" ht="12.75" customHeight="1" x14ac:dyDescent="0.2">
      <c r="C435" s="108"/>
    </row>
    <row r="436" spans="3:3" ht="12.75" customHeight="1" x14ac:dyDescent="0.2">
      <c r="C436" s="108"/>
    </row>
    <row r="437" spans="3:3" ht="12.75" customHeight="1" x14ac:dyDescent="0.2">
      <c r="C437" s="108"/>
    </row>
    <row r="438" spans="3:3" ht="12.75" customHeight="1" x14ac:dyDescent="0.2">
      <c r="C438" s="108"/>
    </row>
    <row r="439" spans="3:3" ht="12.75" customHeight="1" x14ac:dyDescent="0.2">
      <c r="C439" s="108"/>
    </row>
    <row r="440" spans="3:3" ht="12.75" customHeight="1" x14ac:dyDescent="0.2">
      <c r="C440" s="108"/>
    </row>
    <row r="441" spans="3:3" ht="12.75" customHeight="1" x14ac:dyDescent="0.2">
      <c r="C441" s="108"/>
    </row>
    <row r="442" spans="3:3" ht="12.75" customHeight="1" x14ac:dyDescent="0.2">
      <c r="C442" s="108"/>
    </row>
    <row r="443" spans="3:3" ht="12.75" customHeight="1" x14ac:dyDescent="0.2">
      <c r="C443" s="108"/>
    </row>
    <row r="444" spans="3:3" ht="12.75" customHeight="1" x14ac:dyDescent="0.2">
      <c r="C444" s="108"/>
    </row>
    <row r="445" spans="3:3" ht="12.75" customHeight="1" x14ac:dyDescent="0.2">
      <c r="C445" s="108"/>
    </row>
    <row r="446" spans="3:3" ht="12.75" customHeight="1" x14ac:dyDescent="0.2">
      <c r="C446" s="108"/>
    </row>
    <row r="447" spans="3:3" ht="12.75" customHeight="1" x14ac:dyDescent="0.2">
      <c r="C447" s="108"/>
    </row>
    <row r="448" spans="3:3" ht="12.75" customHeight="1" x14ac:dyDescent="0.2">
      <c r="C448" s="108"/>
    </row>
    <row r="449" spans="3:3" ht="12.75" customHeight="1" x14ac:dyDescent="0.2">
      <c r="C449" s="108"/>
    </row>
    <row r="450" spans="3:3" ht="12.75" customHeight="1" x14ac:dyDescent="0.2">
      <c r="C450" s="108"/>
    </row>
    <row r="451" spans="3:3" ht="12.75" customHeight="1" x14ac:dyDescent="0.2">
      <c r="C451" s="108"/>
    </row>
    <row r="452" spans="3:3" ht="12.75" customHeight="1" x14ac:dyDescent="0.2">
      <c r="C452" s="108"/>
    </row>
    <row r="453" spans="3:3" ht="12.75" customHeight="1" x14ac:dyDescent="0.2">
      <c r="C453" s="108"/>
    </row>
    <row r="454" spans="3:3" ht="12.75" customHeight="1" x14ac:dyDescent="0.2">
      <c r="C454" s="108"/>
    </row>
    <row r="455" spans="3:3" ht="12.75" customHeight="1" x14ac:dyDescent="0.2">
      <c r="C455" s="108"/>
    </row>
    <row r="456" spans="3:3" ht="12.75" customHeight="1" x14ac:dyDescent="0.2">
      <c r="C456" s="108"/>
    </row>
    <row r="457" spans="3:3" ht="12.75" customHeight="1" x14ac:dyDescent="0.2">
      <c r="C457" s="108"/>
    </row>
    <row r="458" spans="3:3" ht="12.75" customHeight="1" x14ac:dyDescent="0.2">
      <c r="C458" s="108"/>
    </row>
    <row r="459" spans="3:3" ht="12.75" customHeight="1" x14ac:dyDescent="0.2">
      <c r="C459" s="108"/>
    </row>
    <row r="460" spans="3:3" ht="12.75" customHeight="1" x14ac:dyDescent="0.2">
      <c r="C460" s="108"/>
    </row>
    <row r="461" spans="3:3" ht="12.75" customHeight="1" x14ac:dyDescent="0.2">
      <c r="C461" s="108"/>
    </row>
    <row r="462" spans="3:3" ht="12.75" customHeight="1" x14ac:dyDescent="0.2">
      <c r="C462" s="108"/>
    </row>
    <row r="463" spans="3:3" ht="12.75" customHeight="1" x14ac:dyDescent="0.2">
      <c r="C463" s="108"/>
    </row>
    <row r="464" spans="3:3" ht="12.75" customHeight="1" x14ac:dyDescent="0.2">
      <c r="C464" s="108"/>
    </row>
    <row r="465" spans="3:3" ht="12.75" customHeight="1" x14ac:dyDescent="0.2">
      <c r="C465" s="108"/>
    </row>
    <row r="466" spans="3:3" ht="12.75" customHeight="1" x14ac:dyDescent="0.2">
      <c r="C466" s="108"/>
    </row>
    <row r="467" spans="3:3" ht="12.75" customHeight="1" x14ac:dyDescent="0.2">
      <c r="C467" s="108"/>
    </row>
    <row r="468" spans="3:3" ht="12.75" customHeight="1" x14ac:dyDescent="0.2">
      <c r="C468" s="108"/>
    </row>
    <row r="469" spans="3:3" ht="12.75" customHeight="1" x14ac:dyDescent="0.2">
      <c r="C469" s="108"/>
    </row>
    <row r="470" spans="3:3" ht="12.75" customHeight="1" x14ac:dyDescent="0.2">
      <c r="C470" s="108"/>
    </row>
    <row r="471" spans="3:3" ht="12.75" customHeight="1" x14ac:dyDescent="0.2">
      <c r="C471" s="108"/>
    </row>
    <row r="472" spans="3:3" ht="12.75" customHeight="1" x14ac:dyDescent="0.2">
      <c r="C472" s="108"/>
    </row>
    <row r="473" spans="3:3" ht="12.75" customHeight="1" x14ac:dyDescent="0.2">
      <c r="C473" s="108"/>
    </row>
    <row r="474" spans="3:3" ht="12.75" customHeight="1" x14ac:dyDescent="0.2">
      <c r="C474" s="108"/>
    </row>
    <row r="475" spans="3:3" ht="12.75" customHeight="1" x14ac:dyDescent="0.2">
      <c r="C475" s="108"/>
    </row>
    <row r="476" spans="3:3" ht="12.75" customHeight="1" x14ac:dyDescent="0.2">
      <c r="C476" s="108"/>
    </row>
    <row r="477" spans="3:3" ht="12.75" customHeight="1" x14ac:dyDescent="0.2">
      <c r="C477" s="108"/>
    </row>
    <row r="478" spans="3:3" ht="12.75" customHeight="1" x14ac:dyDescent="0.2">
      <c r="C478" s="108"/>
    </row>
    <row r="479" spans="3:3" ht="12.75" customHeight="1" x14ac:dyDescent="0.2">
      <c r="C479" s="108"/>
    </row>
    <row r="480" spans="3:3" ht="12.75" customHeight="1" x14ac:dyDescent="0.2">
      <c r="C480" s="108"/>
    </row>
    <row r="481" spans="3:3" ht="12.75" customHeight="1" x14ac:dyDescent="0.2">
      <c r="C481" s="108"/>
    </row>
    <row r="482" spans="3:3" ht="12.75" customHeight="1" x14ac:dyDescent="0.2">
      <c r="C482" s="108"/>
    </row>
    <row r="483" spans="3:3" ht="12.75" customHeight="1" x14ac:dyDescent="0.2">
      <c r="C483" s="108"/>
    </row>
    <row r="484" spans="3:3" ht="12.75" customHeight="1" x14ac:dyDescent="0.2">
      <c r="C484" s="108"/>
    </row>
    <row r="485" spans="3:3" ht="12.75" customHeight="1" x14ac:dyDescent="0.2">
      <c r="C485" s="108"/>
    </row>
    <row r="486" spans="3:3" ht="12.75" customHeight="1" x14ac:dyDescent="0.2">
      <c r="C486" s="108"/>
    </row>
    <row r="487" spans="3:3" ht="12.75" customHeight="1" x14ac:dyDescent="0.2">
      <c r="C487" s="108"/>
    </row>
    <row r="488" spans="3:3" ht="12.75" customHeight="1" x14ac:dyDescent="0.2">
      <c r="C488" s="108"/>
    </row>
    <row r="489" spans="3:3" ht="12.75" customHeight="1" x14ac:dyDescent="0.2">
      <c r="C489" s="108"/>
    </row>
    <row r="490" spans="3:3" ht="12.75" customHeight="1" x14ac:dyDescent="0.2">
      <c r="C490" s="108"/>
    </row>
    <row r="491" spans="3:3" ht="12.75" customHeight="1" x14ac:dyDescent="0.2">
      <c r="C491" s="108"/>
    </row>
    <row r="492" spans="3:3" ht="12.75" customHeight="1" x14ac:dyDescent="0.2">
      <c r="C492" s="108"/>
    </row>
    <row r="493" spans="3:3" ht="12.75" customHeight="1" x14ac:dyDescent="0.2">
      <c r="C493" s="108"/>
    </row>
    <row r="494" spans="3:3" ht="12.75" customHeight="1" x14ac:dyDescent="0.2">
      <c r="C494" s="108"/>
    </row>
    <row r="495" spans="3:3" ht="12.75" customHeight="1" x14ac:dyDescent="0.2">
      <c r="C495" s="108"/>
    </row>
    <row r="496" spans="3:3" ht="12.75" customHeight="1" x14ac:dyDescent="0.2">
      <c r="C496" s="108"/>
    </row>
    <row r="497" spans="3:3" ht="12.75" customHeight="1" x14ac:dyDescent="0.2">
      <c r="C497" s="108"/>
    </row>
    <row r="498" spans="3:3" ht="12.75" customHeight="1" x14ac:dyDescent="0.2">
      <c r="C498" s="108"/>
    </row>
    <row r="499" spans="3:3" ht="12.75" customHeight="1" x14ac:dyDescent="0.2">
      <c r="C499" s="108"/>
    </row>
    <row r="500" spans="3:3" ht="12.75" customHeight="1" x14ac:dyDescent="0.2">
      <c r="C500" s="108"/>
    </row>
    <row r="501" spans="3:3" ht="12.75" customHeight="1" x14ac:dyDescent="0.2">
      <c r="C501" s="108"/>
    </row>
    <row r="502" spans="3:3" ht="12.75" customHeight="1" x14ac:dyDescent="0.2">
      <c r="C502" s="108"/>
    </row>
    <row r="503" spans="3:3" ht="12.75" customHeight="1" x14ac:dyDescent="0.2">
      <c r="C503" s="108"/>
    </row>
    <row r="504" spans="3:3" ht="12.75" customHeight="1" x14ac:dyDescent="0.2">
      <c r="C504" s="108"/>
    </row>
    <row r="505" spans="3:3" ht="12.75" customHeight="1" x14ac:dyDescent="0.2">
      <c r="C505" s="108"/>
    </row>
    <row r="506" spans="3:3" ht="12.75" customHeight="1" x14ac:dyDescent="0.2">
      <c r="C506" s="108"/>
    </row>
    <row r="507" spans="3:3" ht="12.75" customHeight="1" x14ac:dyDescent="0.2">
      <c r="C507" s="108"/>
    </row>
    <row r="508" spans="3:3" ht="12.75" customHeight="1" x14ac:dyDescent="0.2">
      <c r="C508" s="108"/>
    </row>
    <row r="509" spans="3:3" ht="12.75" customHeight="1" x14ac:dyDescent="0.2">
      <c r="C509" s="108"/>
    </row>
    <row r="510" spans="3:3" ht="12.75" customHeight="1" x14ac:dyDescent="0.2">
      <c r="C510" s="108"/>
    </row>
    <row r="511" spans="3:3" ht="12.75" customHeight="1" x14ac:dyDescent="0.2">
      <c r="C511" s="108"/>
    </row>
    <row r="512" spans="3:3" ht="12.75" customHeight="1" x14ac:dyDescent="0.2">
      <c r="C512" s="108"/>
    </row>
    <row r="513" spans="3:3" ht="12.75" customHeight="1" x14ac:dyDescent="0.2">
      <c r="C513" s="108"/>
    </row>
    <row r="514" spans="3:3" ht="12.75" customHeight="1" x14ac:dyDescent="0.2">
      <c r="C514" s="108"/>
    </row>
    <row r="515" spans="3:3" ht="12.75" customHeight="1" x14ac:dyDescent="0.2">
      <c r="C515" s="108"/>
    </row>
    <row r="516" spans="3:3" ht="12.75" customHeight="1" x14ac:dyDescent="0.2">
      <c r="C516" s="108"/>
    </row>
    <row r="517" spans="3:3" ht="12.75" customHeight="1" x14ac:dyDescent="0.2">
      <c r="C517" s="108"/>
    </row>
    <row r="518" spans="3:3" ht="12.75" customHeight="1" x14ac:dyDescent="0.2">
      <c r="C518" s="108"/>
    </row>
    <row r="519" spans="3:3" ht="12.75" customHeight="1" x14ac:dyDescent="0.2">
      <c r="C519" s="108"/>
    </row>
    <row r="520" spans="3:3" ht="12.75" customHeight="1" x14ac:dyDescent="0.2">
      <c r="C520" s="108"/>
    </row>
    <row r="521" spans="3:3" ht="12.75" customHeight="1" x14ac:dyDescent="0.2">
      <c r="C521" s="108"/>
    </row>
    <row r="522" spans="3:3" ht="12.75" customHeight="1" x14ac:dyDescent="0.2">
      <c r="C522" s="108"/>
    </row>
    <row r="523" spans="3:3" ht="12.75" customHeight="1" x14ac:dyDescent="0.2">
      <c r="C523" s="108"/>
    </row>
    <row r="524" spans="3:3" ht="12.75" customHeight="1" x14ac:dyDescent="0.2">
      <c r="C524" s="108"/>
    </row>
    <row r="525" spans="3:3" ht="12.75" customHeight="1" x14ac:dyDescent="0.2">
      <c r="C525" s="108"/>
    </row>
    <row r="526" spans="3:3" ht="12.75" customHeight="1" x14ac:dyDescent="0.2">
      <c r="C526" s="108"/>
    </row>
    <row r="527" spans="3:3" ht="12.75" customHeight="1" x14ac:dyDescent="0.2">
      <c r="C527" s="108"/>
    </row>
    <row r="528" spans="3:3" ht="12.75" customHeight="1" x14ac:dyDescent="0.2">
      <c r="C528" s="108"/>
    </row>
    <row r="529" spans="3:3" ht="12.75" customHeight="1" x14ac:dyDescent="0.2">
      <c r="C529" s="108"/>
    </row>
    <row r="530" spans="3:3" ht="12.75" customHeight="1" x14ac:dyDescent="0.2">
      <c r="C530" s="108"/>
    </row>
    <row r="531" spans="3:3" ht="12.75" customHeight="1" x14ac:dyDescent="0.2">
      <c r="C531" s="108"/>
    </row>
    <row r="532" spans="3:3" ht="12.75" customHeight="1" x14ac:dyDescent="0.2">
      <c r="C532" s="108"/>
    </row>
    <row r="533" spans="3:3" ht="12.75" customHeight="1" x14ac:dyDescent="0.2">
      <c r="C533" s="108"/>
    </row>
    <row r="534" spans="3:3" ht="12.75" customHeight="1" x14ac:dyDescent="0.2">
      <c r="C534" s="108"/>
    </row>
    <row r="535" spans="3:3" ht="12.75" customHeight="1" x14ac:dyDescent="0.2">
      <c r="C535" s="108"/>
    </row>
    <row r="536" spans="3:3" ht="12.75" customHeight="1" x14ac:dyDescent="0.2">
      <c r="C536" s="108"/>
    </row>
    <row r="537" spans="3:3" ht="12.75" customHeight="1" x14ac:dyDescent="0.2">
      <c r="C537" s="108"/>
    </row>
    <row r="538" spans="3:3" ht="12.75" customHeight="1" x14ac:dyDescent="0.2">
      <c r="C538" s="108"/>
    </row>
    <row r="539" spans="3:3" ht="12.75" customHeight="1" x14ac:dyDescent="0.2">
      <c r="C539" s="108"/>
    </row>
    <row r="540" spans="3:3" ht="12.75" customHeight="1" x14ac:dyDescent="0.2">
      <c r="C540" s="108"/>
    </row>
    <row r="541" spans="3:3" ht="12.75" customHeight="1" x14ac:dyDescent="0.2">
      <c r="C541" s="108"/>
    </row>
    <row r="542" spans="3:3" ht="12.75" customHeight="1" x14ac:dyDescent="0.2">
      <c r="C542" s="108"/>
    </row>
    <row r="543" spans="3:3" ht="12.75" customHeight="1" x14ac:dyDescent="0.2">
      <c r="C543" s="108"/>
    </row>
    <row r="544" spans="3:3" ht="12.75" customHeight="1" x14ac:dyDescent="0.2">
      <c r="C544" s="108"/>
    </row>
    <row r="545" spans="3:3" ht="12.75" customHeight="1" x14ac:dyDescent="0.2">
      <c r="C545" s="108"/>
    </row>
    <row r="546" spans="3:3" ht="12.75" customHeight="1" x14ac:dyDescent="0.2">
      <c r="C546" s="108"/>
    </row>
    <row r="547" spans="3:3" ht="12.75" customHeight="1" x14ac:dyDescent="0.2">
      <c r="C547" s="108"/>
    </row>
    <row r="548" spans="3:3" ht="12.75" customHeight="1" x14ac:dyDescent="0.2">
      <c r="C548" s="108"/>
    </row>
    <row r="549" spans="3:3" ht="12.75" customHeight="1" x14ac:dyDescent="0.2">
      <c r="C549" s="108"/>
    </row>
    <row r="550" spans="3:3" ht="12.75" customHeight="1" x14ac:dyDescent="0.2">
      <c r="C550" s="108"/>
    </row>
    <row r="551" spans="3:3" ht="12.75" customHeight="1" x14ac:dyDescent="0.2">
      <c r="C551" s="108"/>
    </row>
    <row r="552" spans="3:3" ht="12.75" customHeight="1" x14ac:dyDescent="0.2">
      <c r="C552" s="108"/>
    </row>
    <row r="553" spans="3:3" ht="12.75" customHeight="1" x14ac:dyDescent="0.2">
      <c r="C553" s="108"/>
    </row>
    <row r="554" spans="3:3" ht="12.75" customHeight="1" x14ac:dyDescent="0.2">
      <c r="C554" s="108"/>
    </row>
    <row r="555" spans="3:3" ht="12.75" customHeight="1" x14ac:dyDescent="0.2">
      <c r="C555" s="108"/>
    </row>
    <row r="556" spans="3:3" ht="12.75" customHeight="1" x14ac:dyDescent="0.2">
      <c r="C556" s="108"/>
    </row>
    <row r="557" spans="3:3" ht="12.75" customHeight="1" x14ac:dyDescent="0.2">
      <c r="C557" s="108"/>
    </row>
    <row r="558" spans="3:3" ht="12.75" customHeight="1" x14ac:dyDescent="0.2">
      <c r="C558" s="108"/>
    </row>
    <row r="559" spans="3:3" ht="12.75" customHeight="1" x14ac:dyDescent="0.2">
      <c r="C559" s="108"/>
    </row>
    <row r="560" spans="3:3" ht="12.75" customHeight="1" x14ac:dyDescent="0.2">
      <c r="C560" s="108"/>
    </row>
    <row r="561" spans="3:3" ht="12.75" customHeight="1" x14ac:dyDescent="0.2">
      <c r="C561" s="108"/>
    </row>
    <row r="562" spans="3:3" ht="12.75" customHeight="1" x14ac:dyDescent="0.2">
      <c r="C562" s="108"/>
    </row>
    <row r="563" spans="3:3" ht="12.75" customHeight="1" x14ac:dyDescent="0.2">
      <c r="C563" s="108"/>
    </row>
    <row r="564" spans="3:3" ht="12.75" customHeight="1" x14ac:dyDescent="0.2">
      <c r="C564" s="108"/>
    </row>
    <row r="565" spans="3:3" ht="12.75" customHeight="1" x14ac:dyDescent="0.2">
      <c r="C565" s="108"/>
    </row>
    <row r="566" spans="3:3" ht="12.75" customHeight="1" x14ac:dyDescent="0.2">
      <c r="C566" s="108"/>
    </row>
    <row r="567" spans="3:3" ht="12.75" customHeight="1" x14ac:dyDescent="0.2">
      <c r="C567" s="108"/>
    </row>
    <row r="568" spans="3:3" ht="12.75" customHeight="1" x14ac:dyDescent="0.2">
      <c r="C568" s="108"/>
    </row>
    <row r="569" spans="3:3" ht="12.75" customHeight="1" x14ac:dyDescent="0.2">
      <c r="C569" s="108"/>
    </row>
    <row r="570" spans="3:3" ht="12.75" customHeight="1" x14ac:dyDescent="0.2">
      <c r="C570" s="108"/>
    </row>
    <row r="571" spans="3:3" ht="12.75" customHeight="1" x14ac:dyDescent="0.2">
      <c r="C571" s="108"/>
    </row>
    <row r="572" spans="3:3" ht="12.75" customHeight="1" x14ac:dyDescent="0.2">
      <c r="C572" s="108"/>
    </row>
    <row r="573" spans="3:3" ht="12.75" customHeight="1" x14ac:dyDescent="0.2">
      <c r="C573" s="108"/>
    </row>
    <row r="574" spans="3:3" ht="12.75" customHeight="1" x14ac:dyDescent="0.2">
      <c r="C574" s="108"/>
    </row>
    <row r="575" spans="3:3" ht="12.75" customHeight="1" x14ac:dyDescent="0.2">
      <c r="C575" s="108"/>
    </row>
    <row r="576" spans="3:3" ht="12.75" customHeight="1" x14ac:dyDescent="0.2">
      <c r="C576" s="108"/>
    </row>
    <row r="577" spans="3:3" ht="12.75" customHeight="1" x14ac:dyDescent="0.2">
      <c r="C577" s="108"/>
    </row>
    <row r="578" spans="3:3" ht="12.75" customHeight="1" x14ac:dyDescent="0.2">
      <c r="C578" s="108"/>
    </row>
    <row r="579" spans="3:3" ht="12.75" customHeight="1" x14ac:dyDescent="0.2">
      <c r="C579" s="108"/>
    </row>
    <row r="580" spans="3:3" ht="12.75" customHeight="1" x14ac:dyDescent="0.2">
      <c r="C580" s="108"/>
    </row>
    <row r="581" spans="3:3" ht="12.75" customHeight="1" x14ac:dyDescent="0.2">
      <c r="C581" s="108"/>
    </row>
    <row r="582" spans="3:3" ht="12.75" customHeight="1" x14ac:dyDescent="0.2">
      <c r="C582" s="108"/>
    </row>
    <row r="583" spans="3:3" ht="12.75" customHeight="1" x14ac:dyDescent="0.2">
      <c r="C583" s="108"/>
    </row>
    <row r="584" spans="3:3" ht="12.75" customHeight="1" x14ac:dyDescent="0.2">
      <c r="C584" s="108"/>
    </row>
    <row r="585" spans="3:3" ht="12.75" customHeight="1" x14ac:dyDescent="0.2">
      <c r="C585" s="108"/>
    </row>
    <row r="586" spans="3:3" ht="12.75" customHeight="1" x14ac:dyDescent="0.2">
      <c r="C586" s="108"/>
    </row>
    <row r="587" spans="3:3" ht="12.75" customHeight="1" x14ac:dyDescent="0.2">
      <c r="C587" s="108"/>
    </row>
    <row r="588" spans="3:3" ht="12.75" customHeight="1" x14ac:dyDescent="0.2">
      <c r="C588" s="108"/>
    </row>
    <row r="589" spans="3:3" ht="12.75" customHeight="1" x14ac:dyDescent="0.2">
      <c r="C589" s="108"/>
    </row>
    <row r="590" spans="3:3" ht="12.75" customHeight="1" x14ac:dyDescent="0.2">
      <c r="C590" s="108"/>
    </row>
    <row r="591" spans="3:3" ht="12.75" customHeight="1" x14ac:dyDescent="0.2">
      <c r="C591" s="108"/>
    </row>
    <row r="592" spans="3:3" ht="12.75" customHeight="1" x14ac:dyDescent="0.2">
      <c r="C592" s="108"/>
    </row>
    <row r="593" spans="3:3" ht="12.75" customHeight="1" x14ac:dyDescent="0.2">
      <c r="C593" s="108"/>
    </row>
    <row r="594" spans="3:3" ht="12.75" customHeight="1" x14ac:dyDescent="0.2">
      <c r="C594" s="108"/>
    </row>
    <row r="595" spans="3:3" ht="12.75" customHeight="1" x14ac:dyDescent="0.2">
      <c r="C595" s="108"/>
    </row>
    <row r="596" spans="3:3" ht="12.75" customHeight="1" x14ac:dyDescent="0.2">
      <c r="C596" s="108"/>
    </row>
    <row r="597" spans="3:3" ht="12.75" customHeight="1" x14ac:dyDescent="0.2">
      <c r="C597" s="108"/>
    </row>
    <row r="598" spans="3:3" ht="12.75" customHeight="1" x14ac:dyDescent="0.2">
      <c r="C598" s="108"/>
    </row>
    <row r="599" spans="3:3" ht="12.75" customHeight="1" x14ac:dyDescent="0.2">
      <c r="C599" s="108"/>
    </row>
    <row r="600" spans="3:3" ht="12.75" customHeight="1" x14ac:dyDescent="0.2">
      <c r="C600" s="108"/>
    </row>
    <row r="601" spans="3:3" ht="12.75" customHeight="1" x14ac:dyDescent="0.2">
      <c r="C601" s="108"/>
    </row>
    <row r="602" spans="3:3" ht="12.75" customHeight="1" x14ac:dyDescent="0.2">
      <c r="C602" s="108"/>
    </row>
    <row r="603" spans="3:3" ht="12.75" customHeight="1" x14ac:dyDescent="0.2">
      <c r="C603" s="108"/>
    </row>
    <row r="604" spans="3:3" ht="12.75" customHeight="1" x14ac:dyDescent="0.2">
      <c r="C604" s="108"/>
    </row>
    <row r="605" spans="3:3" ht="12.75" customHeight="1" x14ac:dyDescent="0.2">
      <c r="C605" s="108"/>
    </row>
    <row r="606" spans="3:3" ht="12.75" customHeight="1" x14ac:dyDescent="0.2">
      <c r="C606" s="108"/>
    </row>
    <row r="607" spans="3:3" ht="12.75" customHeight="1" x14ac:dyDescent="0.2">
      <c r="C607" s="108"/>
    </row>
    <row r="608" spans="3:3" ht="12.75" customHeight="1" x14ac:dyDescent="0.2">
      <c r="C608" s="108"/>
    </row>
    <row r="609" spans="3:3" ht="12.75" customHeight="1" x14ac:dyDescent="0.2">
      <c r="C609" s="108"/>
    </row>
    <row r="610" spans="3:3" ht="12.75" customHeight="1" x14ac:dyDescent="0.2">
      <c r="C610" s="108"/>
    </row>
    <row r="611" spans="3:3" ht="12.75" customHeight="1" x14ac:dyDescent="0.2">
      <c r="C611" s="108"/>
    </row>
    <row r="612" spans="3:3" ht="12.75" customHeight="1" x14ac:dyDescent="0.2">
      <c r="C612" s="108"/>
    </row>
    <row r="613" spans="3:3" ht="12.75" customHeight="1" x14ac:dyDescent="0.2">
      <c r="C613" s="108"/>
    </row>
    <row r="614" spans="3:3" ht="12.75" customHeight="1" x14ac:dyDescent="0.2">
      <c r="C614" s="108"/>
    </row>
    <row r="615" spans="3:3" ht="12.75" customHeight="1" x14ac:dyDescent="0.2">
      <c r="C615" s="108"/>
    </row>
    <row r="616" spans="3:3" ht="12.75" customHeight="1" x14ac:dyDescent="0.2">
      <c r="C616" s="108"/>
    </row>
    <row r="617" spans="3:3" ht="12.75" customHeight="1" x14ac:dyDescent="0.2">
      <c r="C617" s="108"/>
    </row>
    <row r="618" spans="3:3" ht="12.75" customHeight="1" x14ac:dyDescent="0.2">
      <c r="C618" s="108"/>
    </row>
    <row r="619" spans="3:3" ht="12.75" customHeight="1" x14ac:dyDescent="0.2">
      <c r="C619" s="108"/>
    </row>
    <row r="620" spans="3:3" ht="12.75" customHeight="1" x14ac:dyDescent="0.2">
      <c r="C620" s="108"/>
    </row>
    <row r="621" spans="3:3" ht="12.75" customHeight="1" x14ac:dyDescent="0.2">
      <c r="C621" s="108"/>
    </row>
    <row r="622" spans="3:3" ht="12.75" customHeight="1" x14ac:dyDescent="0.2">
      <c r="C622" s="108"/>
    </row>
    <row r="623" spans="3:3" ht="12.75" customHeight="1" x14ac:dyDescent="0.2">
      <c r="C623" s="108"/>
    </row>
    <row r="624" spans="3:3" ht="12.75" customHeight="1" x14ac:dyDescent="0.2">
      <c r="C624" s="108"/>
    </row>
    <row r="625" spans="3:3" ht="12.75" customHeight="1" x14ac:dyDescent="0.2">
      <c r="C625" s="108"/>
    </row>
    <row r="626" spans="3:3" ht="12.75" customHeight="1" x14ac:dyDescent="0.2">
      <c r="C626" s="108"/>
    </row>
    <row r="627" spans="3:3" ht="12.75" customHeight="1" x14ac:dyDescent="0.2">
      <c r="C627" s="108"/>
    </row>
    <row r="628" spans="3:3" ht="12.75" customHeight="1" x14ac:dyDescent="0.2">
      <c r="C628" s="108"/>
    </row>
    <row r="629" spans="3:3" ht="12.75" customHeight="1" x14ac:dyDescent="0.2">
      <c r="C629" s="108"/>
    </row>
    <row r="630" spans="3:3" ht="12.75" customHeight="1" x14ac:dyDescent="0.2">
      <c r="C630" s="108"/>
    </row>
    <row r="631" spans="3:3" ht="12.75" customHeight="1" x14ac:dyDescent="0.2">
      <c r="C631" s="108"/>
    </row>
    <row r="632" spans="3:3" ht="12.75" customHeight="1" x14ac:dyDescent="0.2">
      <c r="C632" s="108"/>
    </row>
    <row r="633" spans="3:3" ht="12.75" customHeight="1" x14ac:dyDescent="0.2">
      <c r="C633" s="108"/>
    </row>
    <row r="634" spans="3:3" ht="12.75" customHeight="1" x14ac:dyDescent="0.2">
      <c r="C634" s="108"/>
    </row>
    <row r="635" spans="3:3" ht="12.75" customHeight="1" x14ac:dyDescent="0.2">
      <c r="C635" s="108"/>
    </row>
    <row r="636" spans="3:3" ht="12.75" customHeight="1" x14ac:dyDescent="0.2">
      <c r="C636" s="108"/>
    </row>
    <row r="637" spans="3:3" ht="12.75" customHeight="1" x14ac:dyDescent="0.2">
      <c r="C637" s="108"/>
    </row>
    <row r="638" spans="3:3" ht="12.75" customHeight="1" x14ac:dyDescent="0.2">
      <c r="C638" s="108"/>
    </row>
    <row r="639" spans="3:3" ht="12.75" customHeight="1" x14ac:dyDescent="0.2">
      <c r="C639" s="108"/>
    </row>
    <row r="640" spans="3:3" ht="12.75" customHeight="1" x14ac:dyDescent="0.2">
      <c r="C640" s="108"/>
    </row>
    <row r="641" spans="3:3" ht="12.75" customHeight="1" x14ac:dyDescent="0.2">
      <c r="C641" s="108"/>
    </row>
    <row r="642" spans="3:3" ht="12.75" customHeight="1" x14ac:dyDescent="0.2">
      <c r="C642" s="108"/>
    </row>
    <row r="643" spans="3:3" ht="12.75" customHeight="1" x14ac:dyDescent="0.2">
      <c r="C643" s="108"/>
    </row>
    <row r="644" spans="3:3" ht="12.75" customHeight="1" x14ac:dyDescent="0.2">
      <c r="C644" s="108"/>
    </row>
    <row r="645" spans="3:3" ht="12.75" customHeight="1" x14ac:dyDescent="0.2">
      <c r="C645" s="108"/>
    </row>
    <row r="646" spans="3:3" ht="12.75" customHeight="1" x14ac:dyDescent="0.2">
      <c r="C646" s="108"/>
    </row>
    <row r="647" spans="3:3" ht="12.75" customHeight="1" x14ac:dyDescent="0.2">
      <c r="C647" s="108"/>
    </row>
    <row r="648" spans="3:3" ht="12.75" customHeight="1" x14ac:dyDescent="0.2">
      <c r="C648" s="108"/>
    </row>
    <row r="649" spans="3:3" ht="12.75" customHeight="1" x14ac:dyDescent="0.2">
      <c r="C649" s="108"/>
    </row>
    <row r="650" spans="3:3" ht="12.75" customHeight="1" x14ac:dyDescent="0.2">
      <c r="C650" s="108"/>
    </row>
    <row r="651" spans="3:3" ht="12.75" customHeight="1" x14ac:dyDescent="0.2">
      <c r="C651" s="108"/>
    </row>
    <row r="652" spans="3:3" ht="12.75" customHeight="1" x14ac:dyDescent="0.2">
      <c r="C652" s="108"/>
    </row>
    <row r="653" spans="3:3" ht="12.75" customHeight="1" x14ac:dyDescent="0.2">
      <c r="C653" s="108"/>
    </row>
    <row r="654" spans="3:3" ht="12.75" customHeight="1" x14ac:dyDescent="0.2">
      <c r="C654" s="108"/>
    </row>
    <row r="655" spans="3:3" ht="12.75" customHeight="1" x14ac:dyDescent="0.2">
      <c r="C655" s="108"/>
    </row>
    <row r="656" spans="3:3" ht="12.75" customHeight="1" x14ac:dyDescent="0.2">
      <c r="C656" s="108"/>
    </row>
    <row r="657" spans="3:3" ht="12.75" customHeight="1" x14ac:dyDescent="0.2">
      <c r="C657" s="108"/>
    </row>
    <row r="658" spans="3:3" ht="12.75" customHeight="1" x14ac:dyDescent="0.2">
      <c r="C658" s="108"/>
    </row>
    <row r="659" spans="3:3" ht="12.75" customHeight="1" x14ac:dyDescent="0.2">
      <c r="C659" s="108"/>
    </row>
    <row r="660" spans="3:3" ht="12.75" customHeight="1" x14ac:dyDescent="0.2">
      <c r="C660" s="108"/>
    </row>
    <row r="661" spans="3:3" ht="12.75" customHeight="1" x14ac:dyDescent="0.2">
      <c r="C661" s="108"/>
    </row>
    <row r="662" spans="3:3" ht="12.75" customHeight="1" x14ac:dyDescent="0.2">
      <c r="C662" s="108"/>
    </row>
    <row r="663" spans="3:3" ht="12.75" customHeight="1" x14ac:dyDescent="0.2">
      <c r="C663" s="108"/>
    </row>
    <row r="664" spans="3:3" ht="12.75" customHeight="1" x14ac:dyDescent="0.2">
      <c r="C664" s="108"/>
    </row>
    <row r="665" spans="3:3" ht="12.75" customHeight="1" x14ac:dyDescent="0.2">
      <c r="C665" s="108"/>
    </row>
    <row r="666" spans="3:3" ht="12.75" customHeight="1" x14ac:dyDescent="0.2">
      <c r="C666" s="108"/>
    </row>
    <row r="667" spans="3:3" ht="12.75" customHeight="1" x14ac:dyDescent="0.2">
      <c r="C667" s="108"/>
    </row>
    <row r="668" spans="3:3" ht="12.75" customHeight="1" x14ac:dyDescent="0.2">
      <c r="C668" s="108"/>
    </row>
    <row r="669" spans="3:3" ht="12.75" customHeight="1" x14ac:dyDescent="0.2">
      <c r="C669" s="108"/>
    </row>
    <row r="670" spans="3:3" ht="12.75" customHeight="1" x14ac:dyDescent="0.2">
      <c r="C670" s="108"/>
    </row>
    <row r="671" spans="3:3" ht="12.75" customHeight="1" x14ac:dyDescent="0.2">
      <c r="C671" s="108"/>
    </row>
    <row r="672" spans="3:3" ht="12.75" customHeight="1" x14ac:dyDescent="0.2">
      <c r="C672" s="108"/>
    </row>
    <row r="673" spans="3:3" ht="12.75" customHeight="1" x14ac:dyDescent="0.2">
      <c r="C673" s="108"/>
    </row>
    <row r="674" spans="3:3" ht="12.75" customHeight="1" x14ac:dyDescent="0.2">
      <c r="C674" s="108"/>
    </row>
    <row r="675" spans="3:3" ht="12.75" customHeight="1" x14ac:dyDescent="0.2">
      <c r="C675" s="108"/>
    </row>
    <row r="676" spans="3:3" ht="12.75" customHeight="1" x14ac:dyDescent="0.2">
      <c r="C676" s="108"/>
    </row>
    <row r="677" spans="3:3" ht="12.75" customHeight="1" x14ac:dyDescent="0.2">
      <c r="C677" s="108"/>
    </row>
    <row r="678" spans="3:3" ht="12.75" customHeight="1" x14ac:dyDescent="0.2">
      <c r="C678" s="108"/>
    </row>
    <row r="679" spans="3:3" ht="12.75" customHeight="1" x14ac:dyDescent="0.2">
      <c r="C679" s="108"/>
    </row>
    <row r="680" spans="3:3" ht="12.75" customHeight="1" x14ac:dyDescent="0.2">
      <c r="C680" s="108"/>
    </row>
    <row r="681" spans="3:3" ht="12.75" customHeight="1" x14ac:dyDescent="0.2">
      <c r="C681" s="108"/>
    </row>
    <row r="682" spans="3:3" ht="12.75" customHeight="1" x14ac:dyDescent="0.2">
      <c r="C682" s="108"/>
    </row>
    <row r="683" spans="3:3" ht="12.75" customHeight="1" x14ac:dyDescent="0.2">
      <c r="C683" s="108"/>
    </row>
    <row r="684" spans="3:3" ht="12.75" customHeight="1" x14ac:dyDescent="0.2">
      <c r="C684" s="108"/>
    </row>
    <row r="685" spans="3:3" ht="12.75" customHeight="1" x14ac:dyDescent="0.2">
      <c r="C685" s="108"/>
    </row>
    <row r="686" spans="3:3" ht="12.75" customHeight="1" x14ac:dyDescent="0.2">
      <c r="C686" s="108"/>
    </row>
    <row r="687" spans="3:3" ht="12.75" customHeight="1" x14ac:dyDescent="0.2">
      <c r="C687" s="108"/>
    </row>
    <row r="688" spans="3:3" ht="12.75" customHeight="1" x14ac:dyDescent="0.2">
      <c r="C688" s="108"/>
    </row>
    <row r="689" spans="3:3" ht="12.75" customHeight="1" x14ac:dyDescent="0.2">
      <c r="C689" s="108"/>
    </row>
    <row r="690" spans="3:3" ht="12.75" customHeight="1" x14ac:dyDescent="0.2">
      <c r="C690" s="108"/>
    </row>
    <row r="691" spans="3:3" ht="12.75" customHeight="1" x14ac:dyDescent="0.2">
      <c r="C691" s="108"/>
    </row>
    <row r="692" spans="3:3" ht="12.75" customHeight="1" x14ac:dyDescent="0.2">
      <c r="C692" s="108"/>
    </row>
    <row r="693" spans="3:3" ht="12.75" customHeight="1" x14ac:dyDescent="0.2">
      <c r="C693" s="108"/>
    </row>
    <row r="694" spans="3:3" ht="12.75" customHeight="1" x14ac:dyDescent="0.2">
      <c r="C694" s="108"/>
    </row>
    <row r="695" spans="3:3" ht="12.75" customHeight="1" x14ac:dyDescent="0.2">
      <c r="C695" s="108"/>
    </row>
    <row r="696" spans="3:3" ht="12.75" customHeight="1" x14ac:dyDescent="0.2">
      <c r="C696" s="108"/>
    </row>
    <row r="697" spans="3:3" ht="12.75" customHeight="1" x14ac:dyDescent="0.2">
      <c r="C697" s="108"/>
    </row>
    <row r="698" spans="3:3" ht="12.75" customHeight="1" x14ac:dyDescent="0.2">
      <c r="C698" s="108"/>
    </row>
    <row r="699" spans="3:3" ht="12.75" customHeight="1" x14ac:dyDescent="0.2">
      <c r="C699" s="108"/>
    </row>
    <row r="700" spans="3:3" ht="12.75" customHeight="1" x14ac:dyDescent="0.2">
      <c r="C700" s="108"/>
    </row>
    <row r="701" spans="3:3" ht="12.75" customHeight="1" x14ac:dyDescent="0.2">
      <c r="C701" s="108"/>
    </row>
    <row r="702" spans="3:3" ht="12.75" customHeight="1" x14ac:dyDescent="0.2">
      <c r="C702" s="108"/>
    </row>
    <row r="703" spans="3:3" ht="12.75" customHeight="1" x14ac:dyDescent="0.2">
      <c r="C703" s="108"/>
    </row>
    <row r="704" spans="3:3" ht="12.75" customHeight="1" x14ac:dyDescent="0.2">
      <c r="C704" s="108"/>
    </row>
    <row r="705" spans="3:3" ht="12.75" customHeight="1" x14ac:dyDescent="0.2">
      <c r="C705" s="108"/>
    </row>
    <row r="706" spans="3:3" ht="12.75" customHeight="1" x14ac:dyDescent="0.2">
      <c r="C706" s="108"/>
    </row>
    <row r="707" spans="3:3" ht="12.75" customHeight="1" x14ac:dyDescent="0.2">
      <c r="C707" s="108"/>
    </row>
    <row r="708" spans="3:3" ht="12.75" customHeight="1" x14ac:dyDescent="0.2">
      <c r="C708" s="108"/>
    </row>
    <row r="709" spans="3:3" ht="12.75" customHeight="1" x14ac:dyDescent="0.2">
      <c r="C709" s="108"/>
    </row>
    <row r="710" spans="3:3" ht="12.75" customHeight="1" x14ac:dyDescent="0.2">
      <c r="C710" s="108"/>
    </row>
    <row r="711" spans="3:3" ht="12.75" customHeight="1" x14ac:dyDescent="0.2">
      <c r="C711" s="108"/>
    </row>
    <row r="712" spans="3:3" ht="12.75" customHeight="1" x14ac:dyDescent="0.2">
      <c r="C712" s="108"/>
    </row>
    <row r="713" spans="3:3" ht="12.75" customHeight="1" x14ac:dyDescent="0.2">
      <c r="C713" s="108"/>
    </row>
    <row r="714" spans="3:3" ht="12.75" customHeight="1" x14ac:dyDescent="0.2">
      <c r="C714" s="108"/>
    </row>
    <row r="715" spans="3:3" ht="12.75" customHeight="1" x14ac:dyDescent="0.2">
      <c r="C715" s="108"/>
    </row>
    <row r="716" spans="3:3" ht="12.75" customHeight="1" x14ac:dyDescent="0.2">
      <c r="C716" s="108"/>
    </row>
    <row r="717" spans="3:3" ht="12.75" customHeight="1" x14ac:dyDescent="0.2">
      <c r="C717" s="108"/>
    </row>
    <row r="718" spans="3:3" ht="12.75" customHeight="1" x14ac:dyDescent="0.2">
      <c r="C718" s="108"/>
    </row>
    <row r="719" spans="3:3" ht="12.75" customHeight="1" x14ac:dyDescent="0.2">
      <c r="C719" s="108"/>
    </row>
    <row r="720" spans="3:3" ht="12.75" customHeight="1" x14ac:dyDescent="0.2">
      <c r="C720" s="108"/>
    </row>
    <row r="721" spans="3:3" ht="12.75" customHeight="1" x14ac:dyDescent="0.2">
      <c r="C721" s="108"/>
    </row>
    <row r="722" spans="3:3" ht="12.75" customHeight="1" x14ac:dyDescent="0.2">
      <c r="C722" s="108"/>
    </row>
    <row r="723" spans="3:3" ht="12.75" customHeight="1" x14ac:dyDescent="0.2">
      <c r="C723" s="108"/>
    </row>
    <row r="724" spans="3:3" ht="12.75" customHeight="1" x14ac:dyDescent="0.2">
      <c r="C724" s="108"/>
    </row>
    <row r="725" spans="3:3" ht="12.75" customHeight="1" x14ac:dyDescent="0.2">
      <c r="C725" s="108"/>
    </row>
    <row r="726" spans="3:3" ht="12.75" customHeight="1" x14ac:dyDescent="0.2">
      <c r="C726" s="108"/>
    </row>
    <row r="727" spans="3:3" ht="12.75" customHeight="1" x14ac:dyDescent="0.2">
      <c r="C727" s="108"/>
    </row>
    <row r="728" spans="3:3" ht="12.75" customHeight="1" x14ac:dyDescent="0.2">
      <c r="C728" s="108"/>
    </row>
    <row r="729" spans="3:3" ht="12.75" customHeight="1" x14ac:dyDescent="0.2">
      <c r="C729" s="108"/>
    </row>
    <row r="730" spans="3:3" ht="12.75" customHeight="1" x14ac:dyDescent="0.2">
      <c r="C730" s="108"/>
    </row>
    <row r="731" spans="3:3" ht="12.75" customHeight="1" x14ac:dyDescent="0.2">
      <c r="C731" s="108"/>
    </row>
    <row r="732" spans="3:3" ht="12.75" customHeight="1" x14ac:dyDescent="0.2">
      <c r="C732" s="108"/>
    </row>
    <row r="733" spans="3:3" ht="12.75" customHeight="1" x14ac:dyDescent="0.2">
      <c r="C733" s="108"/>
    </row>
    <row r="734" spans="3:3" ht="12.75" customHeight="1" x14ac:dyDescent="0.2">
      <c r="C734" s="108"/>
    </row>
    <row r="735" spans="3:3" ht="12.75" customHeight="1" x14ac:dyDescent="0.2">
      <c r="C735" s="108"/>
    </row>
    <row r="736" spans="3:3" ht="12.75" customHeight="1" x14ac:dyDescent="0.2">
      <c r="C736" s="108"/>
    </row>
    <row r="737" spans="3:3" ht="12.75" customHeight="1" x14ac:dyDescent="0.2">
      <c r="C737" s="108"/>
    </row>
    <row r="738" spans="3:3" ht="12.75" customHeight="1" x14ac:dyDescent="0.2">
      <c r="C738" s="108"/>
    </row>
    <row r="739" spans="3:3" ht="12.75" customHeight="1" x14ac:dyDescent="0.2">
      <c r="C739" s="108"/>
    </row>
    <row r="740" spans="3:3" ht="12.75" customHeight="1" x14ac:dyDescent="0.2">
      <c r="C740" s="108"/>
    </row>
    <row r="741" spans="3:3" ht="12.75" customHeight="1" x14ac:dyDescent="0.2">
      <c r="C741" s="108"/>
    </row>
    <row r="742" spans="3:3" ht="12.75" customHeight="1" x14ac:dyDescent="0.2">
      <c r="C742" s="108"/>
    </row>
    <row r="743" spans="3:3" ht="12.75" customHeight="1" x14ac:dyDescent="0.2">
      <c r="C743" s="108"/>
    </row>
    <row r="744" spans="3:3" ht="12.75" customHeight="1" x14ac:dyDescent="0.2">
      <c r="C744" s="108"/>
    </row>
    <row r="745" spans="3:3" ht="12.75" customHeight="1" x14ac:dyDescent="0.2">
      <c r="C745" s="108"/>
    </row>
    <row r="746" spans="3:3" ht="12.75" customHeight="1" x14ac:dyDescent="0.2">
      <c r="C746" s="108"/>
    </row>
    <row r="747" spans="3:3" ht="12.75" customHeight="1" x14ac:dyDescent="0.2">
      <c r="C747" s="108"/>
    </row>
    <row r="748" spans="3:3" ht="12.75" customHeight="1" x14ac:dyDescent="0.2">
      <c r="C748" s="108"/>
    </row>
    <row r="749" spans="3:3" ht="12.75" customHeight="1" x14ac:dyDescent="0.2">
      <c r="C749" s="108"/>
    </row>
    <row r="750" spans="3:3" ht="12.75" customHeight="1" x14ac:dyDescent="0.2">
      <c r="C750" s="108"/>
    </row>
    <row r="751" spans="3:3" ht="12.75" customHeight="1" x14ac:dyDescent="0.2">
      <c r="C751" s="108"/>
    </row>
    <row r="752" spans="3:3" ht="12.75" customHeight="1" x14ac:dyDescent="0.2">
      <c r="C752" s="108"/>
    </row>
    <row r="753" spans="3:3" ht="12.75" customHeight="1" x14ac:dyDescent="0.2">
      <c r="C753" s="108"/>
    </row>
    <row r="754" spans="3:3" ht="12.75" customHeight="1" x14ac:dyDescent="0.2">
      <c r="C754" s="108"/>
    </row>
    <row r="755" spans="3:3" ht="12.75" customHeight="1" x14ac:dyDescent="0.2">
      <c r="C755" s="108"/>
    </row>
    <row r="756" spans="3:3" ht="12.75" customHeight="1" x14ac:dyDescent="0.2">
      <c r="C756" s="108"/>
    </row>
    <row r="757" spans="3:3" ht="12.75" customHeight="1" x14ac:dyDescent="0.2">
      <c r="C757" s="108"/>
    </row>
    <row r="758" spans="3:3" ht="12.75" customHeight="1" x14ac:dyDescent="0.2">
      <c r="C758" s="108"/>
    </row>
    <row r="759" spans="3:3" ht="12.75" customHeight="1" x14ac:dyDescent="0.2">
      <c r="C759" s="108"/>
    </row>
    <row r="760" spans="3:3" ht="12.75" customHeight="1" x14ac:dyDescent="0.2">
      <c r="C760" s="108"/>
    </row>
    <row r="761" spans="3:3" ht="12.75" customHeight="1" x14ac:dyDescent="0.2">
      <c r="C761" s="108"/>
    </row>
    <row r="762" spans="3:3" ht="12.75" customHeight="1" x14ac:dyDescent="0.2">
      <c r="C762" s="108"/>
    </row>
    <row r="763" spans="3:3" ht="12.75" customHeight="1" x14ac:dyDescent="0.2">
      <c r="C763" s="108"/>
    </row>
    <row r="764" spans="3:3" ht="12.75" customHeight="1" x14ac:dyDescent="0.2">
      <c r="C764" s="108"/>
    </row>
    <row r="765" spans="3:3" ht="12.75" customHeight="1" x14ac:dyDescent="0.2">
      <c r="C765" s="108"/>
    </row>
    <row r="766" spans="3:3" ht="12.75" customHeight="1" x14ac:dyDescent="0.2">
      <c r="C766" s="108"/>
    </row>
    <row r="767" spans="3:3" ht="12.75" customHeight="1" x14ac:dyDescent="0.2">
      <c r="C767" s="108"/>
    </row>
    <row r="768" spans="3:3" ht="12.75" customHeight="1" x14ac:dyDescent="0.2">
      <c r="C768" s="108"/>
    </row>
    <row r="769" spans="3:3" ht="12.75" customHeight="1" x14ac:dyDescent="0.2">
      <c r="C769" s="108"/>
    </row>
    <row r="770" spans="3:3" ht="12.75" customHeight="1" x14ac:dyDescent="0.2">
      <c r="C770" s="108"/>
    </row>
    <row r="771" spans="3:3" ht="12.75" customHeight="1" x14ac:dyDescent="0.2">
      <c r="C771" s="108"/>
    </row>
    <row r="772" spans="3:3" ht="12.75" customHeight="1" x14ac:dyDescent="0.2">
      <c r="C772" s="108"/>
    </row>
    <row r="773" spans="3:3" ht="12.75" customHeight="1" x14ac:dyDescent="0.2">
      <c r="C773" s="108"/>
    </row>
    <row r="774" spans="3:3" ht="12.75" customHeight="1" x14ac:dyDescent="0.2">
      <c r="C774" s="108"/>
    </row>
    <row r="775" spans="3:3" ht="12.75" customHeight="1" x14ac:dyDescent="0.2">
      <c r="C775" s="108"/>
    </row>
    <row r="776" spans="3:3" ht="12.75" customHeight="1" x14ac:dyDescent="0.2">
      <c r="C776" s="108"/>
    </row>
    <row r="777" spans="3:3" ht="12.75" customHeight="1" x14ac:dyDescent="0.2">
      <c r="C777" s="108"/>
    </row>
    <row r="778" spans="3:3" ht="12.75" customHeight="1" x14ac:dyDescent="0.2">
      <c r="C778" s="108"/>
    </row>
    <row r="779" spans="3:3" ht="12.75" customHeight="1" x14ac:dyDescent="0.2">
      <c r="C779" s="108"/>
    </row>
    <row r="780" spans="3:3" ht="12.75" customHeight="1" x14ac:dyDescent="0.2">
      <c r="C780" s="108"/>
    </row>
    <row r="781" spans="3:3" ht="12.75" customHeight="1" x14ac:dyDescent="0.2">
      <c r="C781" s="108"/>
    </row>
    <row r="782" spans="3:3" ht="12.75" customHeight="1" x14ac:dyDescent="0.2">
      <c r="C782" s="108"/>
    </row>
    <row r="783" spans="3:3" ht="12.75" customHeight="1" x14ac:dyDescent="0.2">
      <c r="C783" s="108"/>
    </row>
    <row r="784" spans="3:3" ht="12.75" customHeight="1" x14ac:dyDescent="0.2">
      <c r="C784" s="108"/>
    </row>
    <row r="785" spans="3:3" ht="12.75" customHeight="1" x14ac:dyDescent="0.2">
      <c r="C785" s="108"/>
    </row>
    <row r="786" spans="3:3" ht="12.75" customHeight="1" x14ac:dyDescent="0.2">
      <c r="C786" s="108"/>
    </row>
    <row r="787" spans="3:3" ht="12.75" customHeight="1" x14ac:dyDescent="0.2">
      <c r="C787" s="108"/>
    </row>
    <row r="788" spans="3:3" ht="12.75" customHeight="1" x14ac:dyDescent="0.2">
      <c r="C788" s="108"/>
    </row>
    <row r="789" spans="3:3" ht="12.75" customHeight="1" x14ac:dyDescent="0.2">
      <c r="C789" s="108"/>
    </row>
    <row r="790" spans="3:3" ht="12.75" customHeight="1" x14ac:dyDescent="0.2">
      <c r="C790" s="108"/>
    </row>
    <row r="791" spans="3:3" ht="12.75" customHeight="1" x14ac:dyDescent="0.2">
      <c r="C791" s="108"/>
    </row>
    <row r="792" spans="3:3" ht="12.75" customHeight="1" x14ac:dyDescent="0.2">
      <c r="C792" s="108"/>
    </row>
    <row r="793" spans="3:3" ht="12.75" customHeight="1" x14ac:dyDescent="0.2">
      <c r="C793" s="108"/>
    </row>
    <row r="794" spans="3:3" ht="12.75" customHeight="1" x14ac:dyDescent="0.2">
      <c r="C794" s="108"/>
    </row>
    <row r="795" spans="3:3" ht="12.75" customHeight="1" x14ac:dyDescent="0.2">
      <c r="C795" s="108"/>
    </row>
    <row r="796" spans="3:3" ht="12.75" customHeight="1" x14ac:dyDescent="0.2">
      <c r="C796" s="108"/>
    </row>
    <row r="797" spans="3:3" ht="12.75" customHeight="1" x14ac:dyDescent="0.2">
      <c r="C797" s="108"/>
    </row>
    <row r="798" spans="3:3" ht="12.75" customHeight="1" x14ac:dyDescent="0.2">
      <c r="C798" s="108"/>
    </row>
    <row r="799" spans="3:3" ht="12.75" customHeight="1" x14ac:dyDescent="0.2">
      <c r="C799" s="108"/>
    </row>
    <row r="800" spans="3:3" ht="12.75" customHeight="1" x14ac:dyDescent="0.2">
      <c r="C800" s="108"/>
    </row>
    <row r="801" spans="3:3" ht="12.75" customHeight="1" x14ac:dyDescent="0.2">
      <c r="C801" s="108"/>
    </row>
    <row r="802" spans="3:3" ht="12.75" customHeight="1" x14ac:dyDescent="0.2">
      <c r="C802" s="108"/>
    </row>
    <row r="803" spans="3:3" ht="12.75" customHeight="1" x14ac:dyDescent="0.2">
      <c r="C803" s="108"/>
    </row>
    <row r="804" spans="3:3" ht="12.75" customHeight="1" x14ac:dyDescent="0.2">
      <c r="C804" s="108"/>
    </row>
    <row r="805" spans="3:3" ht="12.75" customHeight="1" x14ac:dyDescent="0.2">
      <c r="C805" s="108"/>
    </row>
    <row r="806" spans="3:3" ht="12.75" customHeight="1" x14ac:dyDescent="0.2">
      <c r="C806" s="108"/>
    </row>
    <row r="807" spans="3:3" ht="12.75" customHeight="1" x14ac:dyDescent="0.2">
      <c r="C807" s="108"/>
    </row>
    <row r="808" spans="3:3" ht="12.75" customHeight="1" x14ac:dyDescent="0.2">
      <c r="C808" s="108"/>
    </row>
    <row r="809" spans="3:3" ht="12.75" customHeight="1" x14ac:dyDescent="0.2">
      <c r="C809" s="108"/>
    </row>
    <row r="810" spans="3:3" ht="12.75" customHeight="1" x14ac:dyDescent="0.2">
      <c r="C810" s="108"/>
    </row>
    <row r="811" spans="3:3" ht="12.75" customHeight="1" x14ac:dyDescent="0.2">
      <c r="C811" s="108"/>
    </row>
    <row r="812" spans="3:3" ht="12.75" customHeight="1" x14ac:dyDescent="0.2">
      <c r="C812" s="108"/>
    </row>
    <row r="813" spans="3:3" ht="12.75" customHeight="1" x14ac:dyDescent="0.2">
      <c r="C813" s="108"/>
    </row>
    <row r="814" spans="3:3" ht="12.75" customHeight="1" x14ac:dyDescent="0.2">
      <c r="C814" s="108"/>
    </row>
    <row r="815" spans="3:3" ht="12.75" customHeight="1" x14ac:dyDescent="0.2">
      <c r="C815" s="108"/>
    </row>
    <row r="816" spans="3:3" ht="12.75" customHeight="1" x14ac:dyDescent="0.2">
      <c r="C816" s="108"/>
    </row>
    <row r="817" spans="3:3" ht="12.75" customHeight="1" x14ac:dyDescent="0.2">
      <c r="C817" s="108"/>
    </row>
    <row r="818" spans="3:3" ht="12.75" customHeight="1" x14ac:dyDescent="0.2">
      <c r="C818" s="108"/>
    </row>
    <row r="819" spans="3:3" ht="12.75" customHeight="1" x14ac:dyDescent="0.2">
      <c r="C819" s="108"/>
    </row>
    <row r="820" spans="3:3" ht="12.75" customHeight="1" x14ac:dyDescent="0.2">
      <c r="C820" s="108"/>
    </row>
    <row r="821" spans="3:3" ht="12.75" customHeight="1" x14ac:dyDescent="0.2">
      <c r="C821" s="108"/>
    </row>
    <row r="822" spans="3:3" ht="12.75" customHeight="1" x14ac:dyDescent="0.2">
      <c r="C822" s="108"/>
    </row>
    <row r="823" spans="3:3" ht="12.75" customHeight="1" x14ac:dyDescent="0.2">
      <c r="C823" s="108"/>
    </row>
    <row r="824" spans="3:3" ht="12.75" customHeight="1" x14ac:dyDescent="0.2">
      <c r="C824" s="108"/>
    </row>
    <row r="825" spans="3:3" ht="12.75" customHeight="1" x14ac:dyDescent="0.2">
      <c r="C825" s="108"/>
    </row>
    <row r="826" spans="3:3" ht="12.75" customHeight="1" x14ac:dyDescent="0.2">
      <c r="C826" s="108"/>
    </row>
    <row r="827" spans="3:3" ht="12.75" customHeight="1" x14ac:dyDescent="0.2">
      <c r="C827" s="108"/>
    </row>
    <row r="828" spans="3:3" ht="12.75" customHeight="1" x14ac:dyDescent="0.2">
      <c r="C828" s="108"/>
    </row>
    <row r="829" spans="3:3" ht="12.75" customHeight="1" x14ac:dyDescent="0.2">
      <c r="C829" s="108"/>
    </row>
    <row r="830" spans="3:3" ht="12.75" customHeight="1" x14ac:dyDescent="0.2">
      <c r="C830" s="108"/>
    </row>
    <row r="831" spans="3:3" ht="12.75" customHeight="1" x14ac:dyDescent="0.2">
      <c r="C831" s="108"/>
    </row>
    <row r="832" spans="3:3" ht="12.75" customHeight="1" x14ac:dyDescent="0.2">
      <c r="C832" s="108"/>
    </row>
    <row r="833" spans="3:3" ht="12.75" customHeight="1" x14ac:dyDescent="0.2">
      <c r="C833" s="108"/>
    </row>
    <row r="834" spans="3:3" ht="12.75" customHeight="1" x14ac:dyDescent="0.2">
      <c r="C834" s="108"/>
    </row>
    <row r="835" spans="3:3" ht="12.75" customHeight="1" x14ac:dyDescent="0.2">
      <c r="C835" s="108"/>
    </row>
    <row r="836" spans="3:3" ht="12.75" customHeight="1" x14ac:dyDescent="0.2">
      <c r="C836" s="108"/>
    </row>
    <row r="837" spans="3:3" ht="12.75" customHeight="1" x14ac:dyDescent="0.2">
      <c r="C837" s="108"/>
    </row>
    <row r="838" spans="3:3" ht="12.75" customHeight="1" x14ac:dyDescent="0.2">
      <c r="C838" s="108"/>
    </row>
    <row r="839" spans="3:3" ht="12.75" customHeight="1" x14ac:dyDescent="0.2">
      <c r="C839" s="108"/>
    </row>
    <row r="840" spans="3:3" ht="12.75" customHeight="1" x14ac:dyDescent="0.2">
      <c r="C840" s="108"/>
    </row>
    <row r="841" spans="3:3" ht="12.75" customHeight="1" x14ac:dyDescent="0.2">
      <c r="C841" s="108"/>
    </row>
    <row r="842" spans="3:3" ht="12.75" customHeight="1" x14ac:dyDescent="0.2">
      <c r="C842" s="108"/>
    </row>
    <row r="843" spans="3:3" ht="12.75" customHeight="1" x14ac:dyDescent="0.2">
      <c r="C843" s="108"/>
    </row>
    <row r="844" spans="3:3" ht="12.75" customHeight="1" x14ac:dyDescent="0.2">
      <c r="C844" s="108"/>
    </row>
    <row r="845" spans="3:3" ht="12.75" customHeight="1" x14ac:dyDescent="0.2">
      <c r="C845" s="108"/>
    </row>
    <row r="846" spans="3:3" ht="12.75" customHeight="1" x14ac:dyDescent="0.2">
      <c r="C846" s="108"/>
    </row>
    <row r="847" spans="3:3" ht="12.75" customHeight="1" x14ac:dyDescent="0.2">
      <c r="C847" s="108"/>
    </row>
    <row r="848" spans="3:3" ht="12.75" customHeight="1" x14ac:dyDescent="0.2">
      <c r="C848" s="108"/>
    </row>
    <row r="849" spans="3:3" ht="12.75" customHeight="1" x14ac:dyDescent="0.2">
      <c r="C849" s="108"/>
    </row>
    <row r="850" spans="3:3" ht="12.75" customHeight="1" x14ac:dyDescent="0.2">
      <c r="C850" s="108"/>
    </row>
    <row r="851" spans="3:3" ht="12.75" customHeight="1" x14ac:dyDescent="0.2">
      <c r="C851" s="108"/>
    </row>
    <row r="852" spans="3:3" ht="12.75" customHeight="1" x14ac:dyDescent="0.2">
      <c r="C852" s="108"/>
    </row>
    <row r="853" spans="3:3" ht="12.75" customHeight="1" x14ac:dyDescent="0.2">
      <c r="C853" s="108"/>
    </row>
    <row r="854" spans="3:3" ht="12.75" customHeight="1" x14ac:dyDescent="0.2">
      <c r="C854" s="108"/>
    </row>
    <row r="855" spans="3:3" ht="12.75" customHeight="1" x14ac:dyDescent="0.2">
      <c r="C855" s="108"/>
    </row>
    <row r="856" spans="3:3" ht="12.75" customHeight="1" x14ac:dyDescent="0.2">
      <c r="C856" s="108"/>
    </row>
    <row r="857" spans="3:3" ht="12.75" customHeight="1" x14ac:dyDescent="0.2">
      <c r="C857" s="108"/>
    </row>
    <row r="858" spans="3:3" ht="12.75" customHeight="1" x14ac:dyDescent="0.2">
      <c r="C858" s="108"/>
    </row>
    <row r="859" spans="3:3" ht="12.75" customHeight="1" x14ac:dyDescent="0.2">
      <c r="C859" s="108"/>
    </row>
    <row r="860" spans="3:3" ht="12.75" customHeight="1" x14ac:dyDescent="0.2">
      <c r="C860" s="108"/>
    </row>
    <row r="861" spans="3:3" ht="12.75" customHeight="1" x14ac:dyDescent="0.2">
      <c r="C861" s="108"/>
    </row>
    <row r="862" spans="3:3" ht="12.75" customHeight="1" x14ac:dyDescent="0.2">
      <c r="C862" s="108"/>
    </row>
    <row r="863" spans="3:3" ht="12.75" customHeight="1" x14ac:dyDescent="0.2">
      <c r="C863" s="108"/>
    </row>
    <row r="864" spans="3:3" ht="12.75" customHeight="1" x14ac:dyDescent="0.2">
      <c r="C864" s="108"/>
    </row>
    <row r="865" spans="3:3" ht="12.75" customHeight="1" x14ac:dyDescent="0.2">
      <c r="C865" s="108"/>
    </row>
    <row r="866" spans="3:3" ht="12.75" customHeight="1" x14ac:dyDescent="0.2">
      <c r="C866" s="108"/>
    </row>
    <row r="867" spans="3:3" ht="12.75" customHeight="1" x14ac:dyDescent="0.2">
      <c r="C867" s="108"/>
    </row>
    <row r="868" spans="3:3" ht="12.75" customHeight="1" x14ac:dyDescent="0.2">
      <c r="C868" s="108"/>
    </row>
    <row r="869" spans="3:3" ht="12.75" customHeight="1" x14ac:dyDescent="0.2">
      <c r="C869" s="108"/>
    </row>
    <row r="870" spans="3:3" ht="12.75" customHeight="1" x14ac:dyDescent="0.2">
      <c r="C870" s="108"/>
    </row>
    <row r="871" spans="3:3" ht="12.75" customHeight="1" x14ac:dyDescent="0.2">
      <c r="C871" s="108"/>
    </row>
    <row r="872" spans="3:3" ht="12.75" customHeight="1" x14ac:dyDescent="0.2">
      <c r="C872" s="108"/>
    </row>
    <row r="873" spans="3:3" ht="12.75" customHeight="1" x14ac:dyDescent="0.2">
      <c r="C873" s="108"/>
    </row>
    <row r="874" spans="3:3" ht="12.75" customHeight="1" x14ac:dyDescent="0.2">
      <c r="C874" s="108"/>
    </row>
    <row r="875" spans="3:3" ht="12.75" customHeight="1" x14ac:dyDescent="0.2">
      <c r="C875" s="108"/>
    </row>
    <row r="876" spans="3:3" ht="12.75" customHeight="1" x14ac:dyDescent="0.2">
      <c r="C876" s="108"/>
    </row>
    <row r="877" spans="3:3" ht="12.75" customHeight="1" x14ac:dyDescent="0.2">
      <c r="C877" s="108"/>
    </row>
    <row r="878" spans="3:3" ht="12.75" customHeight="1" x14ac:dyDescent="0.2">
      <c r="C878" s="108"/>
    </row>
    <row r="879" spans="3:3" ht="12.75" customHeight="1" x14ac:dyDescent="0.2">
      <c r="C879" s="108"/>
    </row>
    <row r="880" spans="3:3" ht="12.75" customHeight="1" x14ac:dyDescent="0.2">
      <c r="C880" s="108"/>
    </row>
    <row r="881" spans="3:3" ht="12.75" customHeight="1" x14ac:dyDescent="0.2">
      <c r="C881" s="108"/>
    </row>
    <row r="882" spans="3:3" ht="12.75" customHeight="1" x14ac:dyDescent="0.2">
      <c r="C882" s="108"/>
    </row>
    <row r="883" spans="3:3" ht="12.75" customHeight="1" x14ac:dyDescent="0.2">
      <c r="C883" s="108"/>
    </row>
    <row r="884" spans="3:3" ht="12.75" customHeight="1" x14ac:dyDescent="0.2">
      <c r="C884" s="108"/>
    </row>
    <row r="885" spans="3:3" ht="12.75" customHeight="1" x14ac:dyDescent="0.2">
      <c r="C885" s="108"/>
    </row>
    <row r="886" spans="3:3" ht="12.75" customHeight="1" x14ac:dyDescent="0.2">
      <c r="C886" s="108"/>
    </row>
    <row r="887" spans="3:3" ht="12.75" customHeight="1" x14ac:dyDescent="0.2">
      <c r="C887" s="108"/>
    </row>
    <row r="888" spans="3:3" ht="12.75" customHeight="1" x14ac:dyDescent="0.2">
      <c r="C888" s="108"/>
    </row>
    <row r="889" spans="3:3" ht="12.75" customHeight="1" x14ac:dyDescent="0.2">
      <c r="C889" s="108"/>
    </row>
    <row r="890" spans="3:3" ht="12.75" customHeight="1" x14ac:dyDescent="0.2">
      <c r="C890" s="108"/>
    </row>
    <row r="891" spans="3:3" ht="12.75" customHeight="1" x14ac:dyDescent="0.2">
      <c r="C891" s="108"/>
    </row>
    <row r="892" spans="3:3" ht="12.75" customHeight="1" x14ac:dyDescent="0.2">
      <c r="C892" s="108"/>
    </row>
    <row r="893" spans="3:3" ht="12.75" customHeight="1" x14ac:dyDescent="0.2">
      <c r="C893" s="108"/>
    </row>
    <row r="894" spans="3:3" ht="12.75" customHeight="1" x14ac:dyDescent="0.2">
      <c r="C894" s="108"/>
    </row>
    <row r="895" spans="3:3" ht="12.75" customHeight="1" x14ac:dyDescent="0.2">
      <c r="C895" s="108"/>
    </row>
    <row r="896" spans="3:3" ht="12.75" customHeight="1" x14ac:dyDescent="0.2">
      <c r="C896" s="108"/>
    </row>
    <row r="897" spans="3:3" ht="12.75" customHeight="1" x14ac:dyDescent="0.2">
      <c r="C897" s="108"/>
    </row>
    <row r="898" spans="3:3" ht="12.75" customHeight="1" x14ac:dyDescent="0.2">
      <c r="C898" s="108"/>
    </row>
    <row r="899" spans="3:3" ht="12.75" customHeight="1" x14ac:dyDescent="0.2">
      <c r="C899" s="108"/>
    </row>
    <row r="900" spans="3:3" ht="12.75" customHeight="1" x14ac:dyDescent="0.2">
      <c r="C900" s="108"/>
    </row>
    <row r="901" spans="3:3" ht="12.75" customHeight="1" x14ac:dyDescent="0.2">
      <c r="C901" s="108"/>
    </row>
    <row r="902" spans="3:3" ht="12.75" customHeight="1" x14ac:dyDescent="0.2">
      <c r="C902" s="108"/>
    </row>
    <row r="903" spans="3:3" ht="12.75" customHeight="1" x14ac:dyDescent="0.2">
      <c r="C903" s="108"/>
    </row>
    <row r="904" spans="3:3" ht="12.75" customHeight="1" x14ac:dyDescent="0.2">
      <c r="C904" s="108"/>
    </row>
    <row r="905" spans="3:3" ht="12.75" customHeight="1" x14ac:dyDescent="0.2">
      <c r="C905" s="108"/>
    </row>
    <row r="906" spans="3:3" ht="12.75" customHeight="1" x14ac:dyDescent="0.2">
      <c r="C906" s="108"/>
    </row>
    <row r="907" spans="3:3" ht="12.75" customHeight="1" x14ac:dyDescent="0.2">
      <c r="C907" s="108"/>
    </row>
    <row r="908" spans="3:3" ht="12.75" customHeight="1" x14ac:dyDescent="0.2">
      <c r="C908" s="108"/>
    </row>
    <row r="909" spans="3:3" ht="12.75" customHeight="1" x14ac:dyDescent="0.2">
      <c r="C909" s="108"/>
    </row>
    <row r="910" spans="3:3" ht="12.75" customHeight="1" x14ac:dyDescent="0.2">
      <c r="C910" s="108"/>
    </row>
    <row r="911" spans="3:3" ht="12.75" customHeight="1" x14ac:dyDescent="0.2">
      <c r="C911" s="108"/>
    </row>
    <row r="912" spans="3:3" ht="12.75" customHeight="1" x14ac:dyDescent="0.2">
      <c r="C912" s="108"/>
    </row>
    <row r="913" spans="3:3" ht="12.75" customHeight="1" x14ac:dyDescent="0.2">
      <c r="C913" s="108"/>
    </row>
    <row r="914" spans="3:3" ht="12.75" customHeight="1" x14ac:dyDescent="0.2">
      <c r="C914" s="108"/>
    </row>
    <row r="915" spans="3:3" ht="12.75" customHeight="1" x14ac:dyDescent="0.2">
      <c r="C915" s="108"/>
    </row>
    <row r="916" spans="3:3" ht="12.75" customHeight="1" x14ac:dyDescent="0.2">
      <c r="C916" s="108"/>
    </row>
    <row r="917" spans="3:3" ht="12.75" customHeight="1" x14ac:dyDescent="0.2">
      <c r="C917" s="108"/>
    </row>
    <row r="918" spans="3:3" ht="12.75" customHeight="1" x14ac:dyDescent="0.2">
      <c r="C918" s="108"/>
    </row>
    <row r="919" spans="3:3" ht="12.75" customHeight="1" x14ac:dyDescent="0.2">
      <c r="C919" s="108"/>
    </row>
    <row r="920" spans="3:3" ht="12.75" customHeight="1" x14ac:dyDescent="0.2">
      <c r="C920" s="108"/>
    </row>
    <row r="921" spans="3:3" ht="12.75" customHeight="1" x14ac:dyDescent="0.2">
      <c r="C921" s="108"/>
    </row>
    <row r="922" spans="3:3" ht="12.75" customHeight="1" x14ac:dyDescent="0.2">
      <c r="C922" s="108"/>
    </row>
    <row r="923" spans="3:3" ht="12.75" customHeight="1" x14ac:dyDescent="0.2">
      <c r="C923" s="108"/>
    </row>
    <row r="924" spans="3:3" ht="12.75" customHeight="1" x14ac:dyDescent="0.2">
      <c r="C924" s="108"/>
    </row>
    <row r="925" spans="3:3" ht="12.75" customHeight="1" x14ac:dyDescent="0.2">
      <c r="C925" s="108"/>
    </row>
    <row r="926" spans="3:3" ht="12.75" customHeight="1" x14ac:dyDescent="0.2">
      <c r="C926" s="108"/>
    </row>
    <row r="927" spans="3:3" ht="12.75" customHeight="1" x14ac:dyDescent="0.2">
      <c r="C927" s="108"/>
    </row>
    <row r="928" spans="3:3" ht="12.75" customHeight="1" x14ac:dyDescent="0.2">
      <c r="C928" s="108"/>
    </row>
    <row r="929" spans="3:3" ht="12.75" customHeight="1" x14ac:dyDescent="0.2">
      <c r="C929" s="108"/>
    </row>
    <row r="930" spans="3:3" ht="12.75" customHeight="1" x14ac:dyDescent="0.2">
      <c r="C930" s="108"/>
    </row>
    <row r="931" spans="3:3" ht="12.75" customHeight="1" x14ac:dyDescent="0.2">
      <c r="C931" s="108"/>
    </row>
    <row r="932" spans="3:3" ht="12.75" customHeight="1" x14ac:dyDescent="0.2">
      <c r="C932" s="108"/>
    </row>
    <row r="933" spans="3:3" ht="12.75" customHeight="1" x14ac:dyDescent="0.2">
      <c r="C933" s="108"/>
    </row>
    <row r="934" spans="3:3" ht="12.75" customHeight="1" x14ac:dyDescent="0.2">
      <c r="C934" s="108"/>
    </row>
    <row r="935" spans="3:3" ht="12.75" customHeight="1" x14ac:dyDescent="0.2">
      <c r="C935" s="108"/>
    </row>
    <row r="936" spans="3:3" ht="12.75" customHeight="1" x14ac:dyDescent="0.2">
      <c r="C936" s="108"/>
    </row>
    <row r="937" spans="3:3" ht="12.75" customHeight="1" x14ac:dyDescent="0.2">
      <c r="C937" s="108"/>
    </row>
    <row r="938" spans="3:3" ht="12.75" customHeight="1" x14ac:dyDescent="0.2">
      <c r="C938" s="108"/>
    </row>
    <row r="939" spans="3:3" ht="12.75" customHeight="1" x14ac:dyDescent="0.2">
      <c r="C939" s="108"/>
    </row>
    <row r="940" spans="3:3" ht="12.75" customHeight="1" x14ac:dyDescent="0.2">
      <c r="C940" s="108"/>
    </row>
    <row r="941" spans="3:3" ht="12.75" customHeight="1" x14ac:dyDescent="0.2">
      <c r="C941" s="108"/>
    </row>
    <row r="942" spans="3:3" ht="12.75" customHeight="1" x14ac:dyDescent="0.2">
      <c r="C942" s="108"/>
    </row>
    <row r="943" spans="3:3" ht="12.75" customHeight="1" x14ac:dyDescent="0.2">
      <c r="C943" s="108"/>
    </row>
    <row r="944" spans="3:3" ht="12.75" customHeight="1" x14ac:dyDescent="0.2">
      <c r="C944" s="108"/>
    </row>
    <row r="945" spans="3:3" ht="12.75" customHeight="1" x14ac:dyDescent="0.2">
      <c r="C945" s="108"/>
    </row>
    <row r="946" spans="3:3" ht="12.75" customHeight="1" x14ac:dyDescent="0.2">
      <c r="C946" s="108"/>
    </row>
    <row r="947" spans="3:3" ht="12.75" customHeight="1" x14ac:dyDescent="0.2">
      <c r="C947" s="108"/>
    </row>
    <row r="948" spans="3:3" ht="12.75" customHeight="1" x14ac:dyDescent="0.2">
      <c r="C948" s="108"/>
    </row>
    <row r="949" spans="3:3" ht="12.75" customHeight="1" x14ac:dyDescent="0.2">
      <c r="C949" s="108"/>
    </row>
    <row r="950" spans="3:3" ht="12.75" customHeight="1" x14ac:dyDescent="0.2">
      <c r="C950" s="108"/>
    </row>
    <row r="951" spans="3:3" ht="12.75" customHeight="1" x14ac:dyDescent="0.2">
      <c r="C951" s="108"/>
    </row>
    <row r="952" spans="3:3" ht="12.75" customHeight="1" x14ac:dyDescent="0.2">
      <c r="C952" s="108"/>
    </row>
    <row r="953" spans="3:3" ht="12.75" customHeight="1" x14ac:dyDescent="0.2">
      <c r="C953" s="108"/>
    </row>
    <row r="954" spans="3:3" ht="12.75" customHeight="1" x14ac:dyDescent="0.2">
      <c r="C954" s="108"/>
    </row>
    <row r="955" spans="3:3" ht="12.75" customHeight="1" x14ac:dyDescent="0.2">
      <c r="C955" s="108"/>
    </row>
    <row r="956" spans="3:3" ht="12.75" customHeight="1" x14ac:dyDescent="0.2">
      <c r="C956" s="108"/>
    </row>
    <row r="957" spans="3:3" ht="12.75" customHeight="1" x14ac:dyDescent="0.2">
      <c r="C957" s="108"/>
    </row>
    <row r="958" spans="3:3" ht="12.75" customHeight="1" x14ac:dyDescent="0.2">
      <c r="C958" s="108"/>
    </row>
    <row r="959" spans="3:3" ht="12.75" customHeight="1" x14ac:dyDescent="0.2">
      <c r="C959" s="108"/>
    </row>
    <row r="960" spans="3:3" ht="12.75" customHeight="1" x14ac:dyDescent="0.2">
      <c r="C960" s="108"/>
    </row>
    <row r="961" spans="3:3" ht="12.75" customHeight="1" x14ac:dyDescent="0.2">
      <c r="C961" s="108"/>
    </row>
    <row r="962" spans="3:3" ht="12.75" customHeight="1" x14ac:dyDescent="0.2">
      <c r="C962" s="108"/>
    </row>
    <row r="963" spans="3:3" ht="12.75" customHeight="1" x14ac:dyDescent="0.2">
      <c r="C963" s="108"/>
    </row>
    <row r="964" spans="3:3" ht="12.75" customHeight="1" x14ac:dyDescent="0.2">
      <c r="C964" s="108"/>
    </row>
    <row r="965" spans="3:3" ht="12.75" customHeight="1" x14ac:dyDescent="0.2">
      <c r="C965" s="108"/>
    </row>
    <row r="966" spans="3:3" ht="12.75" customHeight="1" x14ac:dyDescent="0.2">
      <c r="C966" s="108"/>
    </row>
    <row r="967" spans="3:3" ht="12.75" customHeight="1" x14ac:dyDescent="0.2">
      <c r="C967" s="108"/>
    </row>
    <row r="968" spans="3:3" ht="12.75" customHeight="1" x14ac:dyDescent="0.2">
      <c r="C968" s="108"/>
    </row>
    <row r="969" spans="3:3" ht="12.75" customHeight="1" x14ac:dyDescent="0.2">
      <c r="C969" s="108"/>
    </row>
    <row r="970" spans="3:3" ht="12.75" customHeight="1" x14ac:dyDescent="0.2">
      <c r="C970" s="108"/>
    </row>
    <row r="971" spans="3:3" ht="12.75" customHeight="1" x14ac:dyDescent="0.2">
      <c r="C971" s="108"/>
    </row>
    <row r="972" spans="3:3" ht="12.75" customHeight="1" x14ac:dyDescent="0.2">
      <c r="C972" s="108"/>
    </row>
    <row r="973" spans="3:3" ht="12.75" customHeight="1" x14ac:dyDescent="0.2">
      <c r="C973" s="108"/>
    </row>
    <row r="974" spans="3:3" ht="12.75" customHeight="1" x14ac:dyDescent="0.2">
      <c r="C974" s="108"/>
    </row>
    <row r="975" spans="3:3" ht="12.75" customHeight="1" x14ac:dyDescent="0.2">
      <c r="C975" s="108"/>
    </row>
    <row r="976" spans="3:3" ht="12.75" customHeight="1" x14ac:dyDescent="0.2">
      <c r="C976" s="108"/>
    </row>
    <row r="977" spans="3:3" ht="12.75" customHeight="1" x14ac:dyDescent="0.2">
      <c r="C977" s="108"/>
    </row>
    <row r="978" spans="3:3" ht="12.75" customHeight="1" x14ac:dyDescent="0.2">
      <c r="C978" s="108"/>
    </row>
    <row r="979" spans="3:3" ht="12.75" customHeight="1" x14ac:dyDescent="0.2">
      <c r="C979" s="108"/>
    </row>
    <row r="980" spans="3:3" ht="12.75" customHeight="1" x14ac:dyDescent="0.2">
      <c r="C980" s="108"/>
    </row>
    <row r="981" spans="3:3" ht="12.75" customHeight="1" x14ac:dyDescent="0.2">
      <c r="C981" s="108"/>
    </row>
    <row r="982" spans="3:3" ht="12.75" customHeight="1" x14ac:dyDescent="0.2">
      <c r="C982" s="108"/>
    </row>
    <row r="983" spans="3:3" ht="12.75" customHeight="1" x14ac:dyDescent="0.2">
      <c r="C983" s="108"/>
    </row>
    <row r="984" spans="3:3" ht="12.75" customHeight="1" x14ac:dyDescent="0.2">
      <c r="C984" s="108"/>
    </row>
    <row r="985" spans="3:3" ht="12.75" customHeight="1" x14ac:dyDescent="0.2">
      <c r="C985" s="108"/>
    </row>
    <row r="986" spans="3:3" ht="12.75" customHeight="1" x14ac:dyDescent="0.2">
      <c r="C986" s="108"/>
    </row>
    <row r="987" spans="3:3" ht="12.75" customHeight="1" x14ac:dyDescent="0.2">
      <c r="C987" s="108"/>
    </row>
    <row r="988" spans="3:3" ht="12.75" customHeight="1" x14ac:dyDescent="0.2">
      <c r="C988" s="108"/>
    </row>
    <row r="989" spans="3:3" ht="12.75" customHeight="1" x14ac:dyDescent="0.2">
      <c r="C989" s="108"/>
    </row>
    <row r="990" spans="3:3" ht="12.75" customHeight="1" x14ac:dyDescent="0.2">
      <c r="C990" s="108"/>
    </row>
    <row r="991" spans="3:3" ht="12.75" customHeight="1" x14ac:dyDescent="0.2">
      <c r="C991" s="108"/>
    </row>
    <row r="992" spans="3:3" ht="12.75" customHeight="1" x14ac:dyDescent="0.2">
      <c r="C992" s="108"/>
    </row>
    <row r="993" spans="3:3" ht="12.75" customHeight="1" x14ac:dyDescent="0.2">
      <c r="C993" s="108"/>
    </row>
    <row r="994" spans="3:3" ht="12.75" customHeight="1" x14ac:dyDescent="0.2">
      <c r="C994" s="108"/>
    </row>
    <row r="995" spans="3:3" ht="12.75" customHeight="1" x14ac:dyDescent="0.2">
      <c r="C995" s="108"/>
    </row>
    <row r="996" spans="3:3" ht="12.75" customHeight="1" x14ac:dyDescent="0.2">
      <c r="C996" s="108"/>
    </row>
    <row r="997" spans="3:3" ht="12.75" customHeight="1" x14ac:dyDescent="0.2">
      <c r="C997" s="108"/>
    </row>
    <row r="998" spans="3:3" ht="12.75" customHeight="1" x14ac:dyDescent="0.2">
      <c r="C998" s="108"/>
    </row>
    <row r="999" spans="3:3" ht="12.75" customHeight="1" x14ac:dyDescent="0.2">
      <c r="C999" s="108"/>
    </row>
  </sheetData>
  <mergeCells count="9">
    <mergeCell ref="A28:G28"/>
    <mergeCell ref="A29:G29"/>
    <mergeCell ref="A1:F1"/>
    <mergeCell ref="C3:H3"/>
    <mergeCell ref="E7:G7"/>
    <mergeCell ref="A8:F8"/>
    <mergeCell ref="G10:G11"/>
    <mergeCell ref="A26:G26"/>
    <mergeCell ref="A27:G27"/>
  </mergeCells>
  <printOptions horizontalCentered="1"/>
  <pageMargins left="0.23622047244094491" right="0.23622047244094491" top="1.9291338582677167" bottom="0.39370078740157483" header="0" footer="0"/>
  <pageSetup paperSize="9" fitToWidth="0" orientation="landscape"/>
  <headerFooter>
    <oddHeader>&amp;R&amp;P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 Orçamentaria</vt:lpstr>
      <vt:lpstr>Cronograma</vt:lpstr>
      <vt:lpstr>BDI</vt:lpstr>
      <vt:lpstr>Orçamentos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SECRTARIA MUNICIPAL DE OBRAS E INFRA-ESTRUTURA</dc:creator>
  <cp:lastModifiedBy>Engenharia Mococa</cp:lastModifiedBy>
  <cp:lastPrinted>2025-12-11T11:53:13Z</cp:lastPrinted>
  <dcterms:created xsi:type="dcterms:W3CDTF">2003-01-24T19:38:36Z</dcterms:created>
  <dcterms:modified xsi:type="dcterms:W3CDTF">2025-12-11T11:54:45Z</dcterms:modified>
</cp:coreProperties>
</file>