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3290" windowHeight="10095" activeTab="2"/>
  </bookViews>
  <sheets>
    <sheet name="DADOS" sheetId="6" r:id="rId1"/>
    <sheet name="ORÇAMENTO" sheetId="1" r:id="rId2"/>
    <sheet name="CFF" sheetId="2" r:id="rId3"/>
    <sheet name="BDI" sheetId="4" r:id="rId4"/>
    <sheet name="CÁLCULO" sheetId="5" r:id="rId5"/>
  </sheets>
  <externalReferences>
    <externalReference r:id="rId6"/>
    <externalReference r:id="rId7"/>
  </externalReferences>
  <definedNames>
    <definedName name="BDI.Opcao" hidden="1">[1]DADOS!$F$18</definedName>
    <definedName name="BDI.TipoObra" hidden="1">[1]BDI!$A$141:$A$149</definedName>
    <definedName name="DESONERACAO" hidden="1">IF(OR(Import.Desoneracao="DESONERADO",Import.Desoneracao="SIM"),"SIM","NÃO")</definedName>
    <definedName name="Import.Desoneracao" hidden="1">OFFSET([1]DADOS!$G$18,0,-1)</definedName>
    <definedName name="Import.Município" hidden="1">[1]DADOS!$F$6</definedName>
    <definedName name="Import.RespOrçamento" hidden="1">[1]DADOS!$F$22:$F$24</definedName>
    <definedName name="ORÇAMENTO.CustoUnitario" hidden="1">ROUND(ORÇAMENTO!$R1,15-13*ORÇAMENTO!$AC$10)</definedName>
    <definedName name="ORÇAMENTO.PrecoUnitarioLicitado" hidden="1">ORÇAMENTO!$AI1</definedName>
    <definedName name="TIPOORCAMENTO" hidden="1">IF(VALUE([2]MENU!$O$3)=2,"Licitado","Proposto")</definedName>
  </definedNames>
  <calcPr calcId="125725"/>
</workbook>
</file>

<file path=xl/calcChain.xml><?xml version="1.0" encoding="utf-8"?>
<calcChain xmlns="http://schemas.openxmlformats.org/spreadsheetml/2006/main">
  <c r="H24" i="2"/>
  <c r="J22"/>
  <c r="J24" s="1"/>
  <c r="I22"/>
  <c r="I24" s="1"/>
  <c r="H22"/>
  <c r="G22"/>
  <c r="G24" s="1"/>
  <c r="F22"/>
  <c r="F24" s="1"/>
  <c r="E14"/>
  <c r="D22"/>
  <c r="E20" s="1"/>
  <c r="E19" l="1"/>
  <c r="E18"/>
  <c r="H23" s="1"/>
  <c r="E15"/>
  <c r="E22" s="1"/>
  <c r="E17"/>
  <c r="G23" s="1"/>
  <c r="E21"/>
  <c r="J23" s="1"/>
  <c r="E16"/>
  <c r="F23" l="1"/>
  <c r="I23"/>
  <c r="K23" s="1"/>
  <c r="K21"/>
  <c r="K20"/>
  <c r="H34" i="1" l="1"/>
  <c r="J26"/>
  <c r="J27"/>
  <c r="J28"/>
  <c r="J29"/>
  <c r="J30"/>
  <c r="J31"/>
  <c r="J32"/>
  <c r="J25"/>
  <c r="J17"/>
  <c r="J18"/>
  <c r="J19"/>
  <c r="J20"/>
  <c r="J21"/>
  <c r="J22"/>
  <c r="J23"/>
  <c r="J16"/>
  <c r="I32"/>
  <c r="I31"/>
  <c r="I30"/>
  <c r="I29"/>
  <c r="I28"/>
  <c r="I27"/>
  <c r="I26"/>
  <c r="I25"/>
  <c r="I23"/>
  <c r="I22"/>
  <c r="I21"/>
  <c r="I20"/>
  <c r="I19"/>
  <c r="I18"/>
  <c r="I17"/>
  <c r="I16"/>
  <c r="C22" i="5"/>
  <c r="B22"/>
  <c r="C13" l="1"/>
  <c r="B13"/>
  <c r="H24" i="4"/>
  <c r="K16" i="2" l="1"/>
  <c r="K17"/>
  <c r="K18"/>
  <c r="K19"/>
  <c r="G25"/>
  <c r="H25"/>
  <c r="I25"/>
  <c r="J25"/>
  <c r="K22"/>
  <c r="K24" l="1"/>
  <c r="F25"/>
  <c r="K25" s="1"/>
  <c r="J24" i="1"/>
  <c r="K15" i="2" l="1"/>
  <c r="J15" i="1"/>
  <c r="K14" i="2" l="1"/>
</calcChain>
</file>

<file path=xl/sharedStrings.xml><?xml version="1.0" encoding="utf-8"?>
<sst xmlns="http://schemas.openxmlformats.org/spreadsheetml/2006/main" count="190" uniqueCount="127">
  <si>
    <t>DESCRIÇÃO</t>
  </si>
  <si>
    <t>PREÇO UNI</t>
  </si>
  <si>
    <t>TOTAL</t>
  </si>
  <si>
    <t>PREFEITURA MUNICIPAL DE MOCOCA</t>
  </si>
  <si>
    <t>DEPARTAMENTO DE ENGENHARIA E OBRAS</t>
  </si>
  <si>
    <t>Rua XV de Novembro, 360 - Centro - Mococa - São Paulo</t>
  </si>
  <si>
    <t>Tel: (19) 3656 - 9800</t>
  </si>
  <si>
    <t>Portal da Cidadania: www.mococa.sp.gov.br</t>
  </si>
  <si>
    <t>UN</t>
  </si>
  <si>
    <t>QTD</t>
  </si>
  <si>
    <t>FONTE</t>
  </si>
  <si>
    <t>CÓDIGO</t>
  </si>
  <si>
    <t>ITEM</t>
  </si>
  <si>
    <t>1.1</t>
  </si>
  <si>
    <t>1.2</t>
  </si>
  <si>
    <t>3.1</t>
  </si>
  <si>
    <t>2.1</t>
  </si>
  <si>
    <t>2.2</t>
  </si>
  <si>
    <t>1.4</t>
  </si>
  <si>
    <t>3.2</t>
  </si>
  <si>
    <t>EMPREENDIMENTO :</t>
  </si>
  <si>
    <t xml:space="preserve">LOCAL: </t>
  </si>
  <si>
    <t>1.3</t>
  </si>
  <si>
    <t>1.5</t>
  </si>
  <si>
    <t>1.6</t>
  </si>
  <si>
    <t>1.7</t>
  </si>
  <si>
    <t>1.8</t>
  </si>
  <si>
    <t>Mococa xx de xxxxxxxxxx de 2022</t>
  </si>
  <si>
    <t>BDI : %</t>
  </si>
  <si>
    <t>SERVIÇO XXXXXXXXXXXXXX</t>
  </si>
  <si>
    <t>2.3</t>
  </si>
  <si>
    <t>2.4</t>
  </si>
  <si>
    <t>2.5</t>
  </si>
  <si>
    <t>2.6</t>
  </si>
  <si>
    <t>2.7</t>
  </si>
  <si>
    <t>2.8</t>
  </si>
  <si>
    <t xml:space="preserve">FONTE/DATA BASE:                                                                                                   </t>
  </si>
  <si>
    <t>Com desoneração : sim/não</t>
  </si>
  <si>
    <t>DESCRIÇÃO DOS SERVIÇOS</t>
  </si>
  <si>
    <t>%</t>
  </si>
  <si>
    <t>MÊS 01</t>
  </si>
  <si>
    <t>MÊS 02</t>
  </si>
  <si>
    <t>MÊS 03</t>
  </si>
  <si>
    <t>MÊS 04</t>
  </si>
  <si>
    <t>MÊS 05</t>
  </si>
  <si>
    <t>Total acumulado em R$</t>
  </si>
  <si>
    <t>Total acumulado em %</t>
  </si>
  <si>
    <t>ISS</t>
  </si>
  <si>
    <t>VALOR DOS SERVIÇOS</t>
  </si>
  <si>
    <t>SERVIÇOS A SEREM EXECUTADOS POR PERIODO</t>
  </si>
  <si>
    <t>Total acumulado com BDI xx%</t>
  </si>
  <si>
    <t>BDI xx%</t>
  </si>
  <si>
    <t xml:space="preserve">TOTAL </t>
  </si>
  <si>
    <t>CFF- CRONOGRAMA FÍSICO FINANCEIRO</t>
  </si>
  <si>
    <t>PLANILHA ANALÍTICA DO BDI</t>
  </si>
  <si>
    <t xml:space="preserve">ITEM </t>
  </si>
  <si>
    <t>3.3</t>
  </si>
  <si>
    <t>Administração central</t>
  </si>
  <si>
    <t xml:space="preserve">Impostos e Taxas </t>
  </si>
  <si>
    <t>PIS</t>
  </si>
  <si>
    <t>Cofins</t>
  </si>
  <si>
    <t>Taxa de Risco</t>
  </si>
  <si>
    <t>Seguro</t>
  </si>
  <si>
    <t>Risco</t>
  </si>
  <si>
    <t>Garantia</t>
  </si>
  <si>
    <t>Dispesa Financeira</t>
  </si>
  <si>
    <t>Lucro</t>
  </si>
  <si>
    <t xml:space="preserve">BDI TOTAL </t>
  </si>
  <si>
    <t>SERVIÇO</t>
  </si>
  <si>
    <t>CÁLCULO</t>
  </si>
  <si>
    <t>Descrição do cálculo</t>
  </si>
  <si>
    <t>MC- MEMORIAL DE CÁLCULO</t>
  </si>
  <si>
    <t>DADOS E INFORMAÇÕES DO EMPREENDIMENTO</t>
  </si>
  <si>
    <t>EMPREENDIMENTO: XXXXXXXXXXXX</t>
  </si>
  <si>
    <t>CORDENADAS: XX°XX'XX" S    XX° XX' XX" O</t>
  </si>
  <si>
    <t>LOCAL: RUA XXXXXXXXXXXXXX MOCOCA-SP</t>
  </si>
  <si>
    <t>CEP: 13700-000</t>
  </si>
  <si>
    <t xml:space="preserve">VALOR DE REPASSE </t>
  </si>
  <si>
    <t>R$ XXXXX,XX</t>
  </si>
  <si>
    <t xml:space="preserve">VALOR DE CONTRAPARTIDA </t>
  </si>
  <si>
    <t xml:space="preserve">RESPONSAVÊL TÉCNICO </t>
  </si>
  <si>
    <t>CREA / CAU</t>
  </si>
  <si>
    <t xml:space="preserve">REGIME PREVIDENCIÁRIO PREVISTO PARA OBRA </t>
  </si>
  <si>
    <t>DESONERADO / NÃO DESONERADO</t>
  </si>
  <si>
    <t xml:space="preserve">DATA BASE </t>
  </si>
  <si>
    <t>XX/2022</t>
  </si>
  <si>
    <t>RENAN AUGUSTO DE CARVALHO</t>
  </si>
  <si>
    <t>CARGO / FUNÇÃO</t>
  </si>
  <si>
    <t>DIRETOR DO DEPARTAMENTO DE OBRAS</t>
  </si>
  <si>
    <t>PROPONENTE/ TOMADOR : XXXXXXXXXXXXXXX</t>
  </si>
  <si>
    <t>LICITAÇÃO</t>
  </si>
  <si>
    <t>DATA DE EMISSÃO DA LICITAÇÃO: XX/XX/XXXX</t>
  </si>
  <si>
    <t>Nº DE CONTRATO COM A EMPRESA : XXX/20XX</t>
  </si>
  <si>
    <t xml:space="preserve">NOME DA EMPRESA: </t>
  </si>
  <si>
    <t xml:space="preserve">CNPJ DA EMPRESA: </t>
  </si>
  <si>
    <t xml:space="preserve">TIPO DE LICITAÇÃO : </t>
  </si>
  <si>
    <t xml:space="preserve">ART Nº </t>
  </si>
  <si>
    <t>XXXXXXXXXXXXXXXXXXXXXXXXXX</t>
  </si>
  <si>
    <t>ACOMPANHAMENTO</t>
  </si>
  <si>
    <t xml:space="preserve">1ª MEDIÇÃO </t>
  </si>
  <si>
    <t xml:space="preserve">2ª MEDIÇÃO </t>
  </si>
  <si>
    <t xml:space="preserve">3ª MEDIÇÃO </t>
  </si>
  <si>
    <t xml:space="preserve">4ª MEDIÇÃO </t>
  </si>
  <si>
    <t xml:space="preserve">MEDIÇÃO Nº </t>
  </si>
  <si>
    <t>VALOR MEDIDO NO PERIODO</t>
  </si>
  <si>
    <t>DATA DA MEDIÇÃO</t>
  </si>
  <si>
    <t>XX/XX/XXXX</t>
  </si>
  <si>
    <t>BDI -</t>
  </si>
  <si>
    <t>BDI 20,61%</t>
  </si>
  <si>
    <t xml:space="preserve">PO - Planilha Orçamentária </t>
  </si>
  <si>
    <r>
      <t xml:space="preserve">Obs: </t>
    </r>
    <r>
      <rPr>
        <sz val="11"/>
        <color rgb="FFFF0000"/>
        <rFont val="Calibri"/>
        <family val="2"/>
        <scheme val="minor"/>
      </rPr>
      <t xml:space="preserve">"teve termo aditivo de prazo", teve termo aditivo de valor", obra paralizada de tal a tal dia. Obra finalizada tal data </t>
    </r>
  </si>
  <si>
    <r>
      <rPr>
        <b/>
        <i/>
        <sz val="10"/>
        <color theme="1"/>
        <rFont val="Calibri"/>
        <family val="2"/>
        <scheme val="minor"/>
      </rPr>
      <t xml:space="preserve">FONTE/DATA BASE:    </t>
    </r>
    <r>
      <rPr>
        <i/>
        <sz val="10"/>
        <color theme="1"/>
        <rFont val="Calibri"/>
        <family val="2"/>
        <scheme val="minor"/>
      </rPr>
      <t xml:space="preserve">                                                                                               </t>
    </r>
  </si>
  <si>
    <r>
      <rPr>
        <b/>
        <i/>
        <sz val="10"/>
        <color theme="1"/>
        <rFont val="Calibri"/>
        <family val="2"/>
        <scheme val="minor"/>
      </rPr>
      <t>Com desoneração :</t>
    </r>
    <r>
      <rPr>
        <i/>
        <sz val="10"/>
        <color theme="1"/>
        <rFont val="Calibri"/>
        <family val="2"/>
        <scheme val="minor"/>
      </rPr>
      <t xml:space="preserve"> sim/não</t>
    </r>
  </si>
  <si>
    <t>SERVIÇOS PRELIMINARES</t>
  </si>
  <si>
    <t xml:space="preserve">LIMPEZA E REGULARIZAÇÃO DE TERRENO </t>
  </si>
  <si>
    <t>CAIXA DE AREIA</t>
  </si>
  <si>
    <t>ACADEMIA AO AR LIVRE</t>
  </si>
  <si>
    <t>QUADRA</t>
  </si>
  <si>
    <t xml:space="preserve">CALÇADA E RAMPA DE ACESSIBILIDADE </t>
  </si>
  <si>
    <t>ELÉTRICA E ILUMINAÇÃO PRAÇA</t>
  </si>
  <si>
    <t>LIMPEZA FINAL DA OBRA</t>
  </si>
  <si>
    <t xml:space="preserve">BDI : </t>
  </si>
  <si>
    <t xml:space="preserve">EMPREENDIMENTO :REVITALIZAÇÃO DE PRAÇA MARIO VERZOLA </t>
  </si>
  <si>
    <t xml:space="preserve">FONTE/DATA BASE:   CDHU 187                                                                                               </t>
  </si>
  <si>
    <t>Com desoneração : sim</t>
  </si>
  <si>
    <t>LOCAL: Rua Oscar Souza Dias - Conjunto Habitacional Francisco Garofalo - Mococa - SP CEP: 13736-805                                                                                                                    Latitude: 21°29'36" S    Longitude: 47°00'16" O</t>
  </si>
  <si>
    <t>Mococa 07 de dezembro 2022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</si>
</sst>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9"/>
      <color theme="1"/>
      <name val="Arial Black"/>
      <family val="2"/>
    </font>
    <font>
      <i/>
      <sz val="10"/>
      <color theme="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 Rounded MT Bold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9" fillId="0" borderId="1" xfId="0" applyFont="1" applyBorder="1" applyAlignment="1">
      <alignment horizontal="center" vertical="center"/>
    </xf>
    <xf numFmtId="44" fontId="0" fillId="0" borderId="0" xfId="2" applyFont="1" applyBorder="1" applyAlignment="1">
      <alignment horizontal="center" vertical="center"/>
    </xf>
    <xf numFmtId="44" fontId="0" fillId="0" borderId="0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2" xfId="0" applyBorder="1"/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Fill="1" applyBorder="1"/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/>
    <xf numFmtId="0" fontId="9" fillId="0" borderId="0" xfId="0" applyFont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/>
    <xf numFmtId="44" fontId="11" fillId="0" borderId="1" xfId="2" applyFont="1" applyBorder="1" applyAlignment="1">
      <alignment horizontal="center" vertical="center"/>
    </xf>
    <xf numFmtId="44" fontId="0" fillId="0" borderId="0" xfId="0" applyNumberFormat="1"/>
    <xf numFmtId="0" fontId="0" fillId="0" borderId="1" xfId="0" applyBorder="1"/>
    <xf numFmtId="0" fontId="9" fillId="0" borderId="17" xfId="0" applyFont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8" xfId="0" applyFont="1" applyBorder="1" applyAlignment="1">
      <alignment horizontal="left" vertical="center" wrapText="1"/>
    </xf>
    <xf numFmtId="0" fontId="2" fillId="0" borderId="0" xfId="0" applyFont="1" applyFill="1"/>
    <xf numFmtId="44" fontId="9" fillId="0" borderId="1" xfId="2" applyFont="1" applyFill="1" applyBorder="1" applyAlignment="1">
      <alignment vertical="center"/>
    </xf>
    <xf numFmtId="0" fontId="2" fillId="0" borderId="0" xfId="0" applyFont="1" applyBorder="1"/>
    <xf numFmtId="0" fontId="0" fillId="0" borderId="4" xfId="0" applyFont="1" applyBorder="1" applyAlignment="1">
      <alignment vertical="center"/>
    </xf>
    <xf numFmtId="0" fontId="12" fillId="0" borderId="0" xfId="0" applyFont="1" applyBorder="1" applyAlignment="1"/>
    <xf numFmtId="0" fontId="9" fillId="0" borderId="8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Border="1" applyAlignment="1">
      <alignment horizontal="center"/>
    </xf>
    <xf numFmtId="0" fontId="0" fillId="0" borderId="5" xfId="0" applyBorder="1"/>
    <xf numFmtId="0" fontId="18" fillId="0" borderId="0" xfId="5" applyFont="1" applyBorder="1" applyAlignment="1">
      <alignment vertical="center"/>
    </xf>
    <xf numFmtId="0" fontId="19" fillId="0" borderId="0" xfId="5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0" fillId="0" borderId="1" xfId="2" applyFont="1" applyBorder="1"/>
    <xf numFmtId="9" fontId="0" fillId="0" borderId="1" xfId="4" applyFont="1" applyBorder="1"/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44" fontId="0" fillId="0" borderId="17" xfId="2" applyFont="1" applyBorder="1"/>
    <xf numFmtId="9" fontId="0" fillId="0" borderId="17" xfId="4" applyFont="1" applyBorder="1"/>
    <xf numFmtId="0" fontId="0" fillId="0" borderId="18" xfId="0" applyBorder="1" applyAlignment="1">
      <alignment horizontal="center" vertical="center"/>
    </xf>
    <xf numFmtId="44" fontId="0" fillId="0" borderId="18" xfId="2" applyFont="1" applyBorder="1"/>
    <xf numFmtId="9" fontId="0" fillId="0" borderId="18" xfId="4" applyFont="1" applyBorder="1"/>
    <xf numFmtId="0" fontId="20" fillId="0" borderId="0" xfId="0" applyFont="1" applyBorder="1" applyAlignment="1">
      <alignment horizontal="center" vertical="center" wrapText="1"/>
    </xf>
    <xf numFmtId="0" fontId="0" fillId="0" borderId="5" xfId="0" applyNumberFormat="1" applyBorder="1"/>
    <xf numFmtId="9" fontId="0" fillId="2" borderId="18" xfId="4" applyFont="1" applyFill="1" applyBorder="1"/>
    <xf numFmtId="9" fontId="0" fillId="2" borderId="1" xfId="4" applyFont="1" applyFill="1" applyBorder="1"/>
    <xf numFmtId="9" fontId="0" fillId="2" borderId="17" xfId="4" applyFont="1" applyFill="1" applyBorder="1"/>
    <xf numFmtId="0" fontId="9" fillId="2" borderId="1" xfId="0" applyFont="1" applyFill="1" applyBorder="1" applyAlignment="1">
      <alignment horizontal="center" vertical="center"/>
    </xf>
    <xf numFmtId="10" fontId="9" fillId="2" borderId="1" xfId="4" applyNumberFormat="1" applyFont="1" applyFill="1" applyBorder="1" applyAlignment="1">
      <alignment horizontal="center" vertical="center"/>
    </xf>
    <xf numFmtId="10" fontId="9" fillId="0" borderId="1" xfId="4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15" fillId="0" borderId="1" xfId="2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5" fillId="3" borderId="7" xfId="0" applyFont="1" applyFill="1" applyBorder="1" applyAlignment="1"/>
    <xf numFmtId="0" fontId="5" fillId="3" borderId="7" xfId="0" applyFont="1" applyFill="1" applyBorder="1" applyAlignment="1">
      <alignment vertical="center"/>
    </xf>
    <xf numFmtId="10" fontId="5" fillId="3" borderId="14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43" fontId="8" fillId="3" borderId="1" xfId="3" applyFont="1" applyFill="1" applyBorder="1" applyAlignment="1">
      <alignment horizontal="right" vertical="center" wrapText="1"/>
    </xf>
    <xf numFmtId="44" fontId="10" fillId="3" borderId="1" xfId="2" applyFont="1" applyFill="1" applyBorder="1" applyAlignment="1">
      <alignment vertical="center"/>
    </xf>
    <xf numFmtId="44" fontId="15" fillId="3" borderId="1" xfId="2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44" fontId="2" fillId="3" borderId="23" xfId="0" applyNumberFormat="1" applyFont="1" applyFill="1" applyBorder="1" applyAlignment="1"/>
    <xf numFmtId="0" fontId="1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 wrapText="1"/>
    </xf>
    <xf numFmtId="44" fontId="9" fillId="0" borderId="1" xfId="2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right" vertical="center"/>
    </xf>
    <xf numFmtId="0" fontId="2" fillId="3" borderId="20" xfId="0" applyFont="1" applyFill="1" applyBorder="1" applyAlignment="1"/>
    <xf numFmtId="0" fontId="2" fillId="3" borderId="21" xfId="0" applyFont="1" applyFill="1" applyBorder="1" applyAlignment="1"/>
    <xf numFmtId="10" fontId="0" fillId="0" borderId="18" xfId="4" applyNumberFormat="1" applyFont="1" applyBorder="1"/>
    <xf numFmtId="10" fontId="0" fillId="0" borderId="1" xfId="4" applyNumberFormat="1" applyFont="1" applyBorder="1"/>
    <xf numFmtId="10" fontId="0" fillId="0" borderId="17" xfId="4" applyNumberFormat="1" applyFont="1" applyBorder="1"/>
    <xf numFmtId="9" fontId="0" fillId="0" borderId="18" xfId="4" applyFont="1" applyFill="1" applyBorder="1"/>
    <xf numFmtId="9" fontId="0" fillId="0" borderId="1" xfId="4" applyFont="1" applyFill="1" applyBorder="1"/>
    <xf numFmtId="9" fontId="0" fillId="0" borderId="17" xfId="4" applyFont="1" applyFill="1" applyBorder="1"/>
    <xf numFmtId="44" fontId="24" fillId="0" borderId="22" xfId="0" applyNumberFormat="1" applyFont="1" applyBorder="1"/>
    <xf numFmtId="44" fontId="24" fillId="0" borderId="23" xfId="2" applyFont="1" applyFill="1" applyBorder="1"/>
    <xf numFmtId="44" fontId="24" fillId="0" borderId="23" xfId="2" applyFont="1" applyBorder="1"/>
    <xf numFmtId="44" fontId="24" fillId="0" borderId="23" xfId="0" applyNumberFormat="1" applyFont="1" applyFill="1" applyBorder="1"/>
    <xf numFmtId="44" fontId="24" fillId="0" borderId="23" xfId="0" applyNumberFormat="1" applyFont="1" applyBorder="1"/>
    <xf numFmtId="44" fontId="24" fillId="0" borderId="20" xfId="0" applyNumberFormat="1" applyFont="1" applyBorder="1"/>
    <xf numFmtId="44" fontId="24" fillId="0" borderId="21" xfId="0" applyNumberFormat="1" applyFont="1" applyBorder="1"/>
    <xf numFmtId="44" fontId="24" fillId="0" borderId="18" xfId="0" applyNumberFormat="1" applyFont="1" applyBorder="1"/>
    <xf numFmtId="10" fontId="24" fillId="0" borderId="19" xfId="4" applyNumberFormat="1" applyFont="1" applyBorder="1"/>
    <xf numFmtId="10" fontId="24" fillId="0" borderId="19" xfId="4" applyNumberFormat="1" applyFont="1" applyFill="1" applyBorder="1"/>
    <xf numFmtId="0" fontId="5" fillId="3" borderId="12" xfId="0" applyFont="1" applyFill="1" applyBorder="1" applyAlignment="1">
      <alignment vertical="center"/>
    </xf>
    <xf numFmtId="10" fontId="2" fillId="3" borderId="23" xfId="0" applyNumberFormat="1" applyFont="1" applyFill="1" applyBorder="1" applyAlignment="1"/>
    <xf numFmtId="0" fontId="23" fillId="4" borderId="1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9" fillId="0" borderId="1" xfId="0" applyFont="1" applyBorder="1"/>
    <xf numFmtId="0" fontId="9" fillId="0" borderId="8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12" xfId="0" applyBorder="1"/>
    <xf numFmtId="0" fontId="23" fillId="4" borderId="29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3" borderId="1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21" fillId="3" borderId="6" xfId="0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44" fontId="2" fillId="3" borderId="20" xfId="0" applyNumberFormat="1" applyFont="1" applyFill="1" applyBorder="1" applyAlignment="1">
      <alignment horizontal="center" vertical="center"/>
    </xf>
    <xf numFmtId="44" fontId="2" fillId="3" borderId="21" xfId="0" applyNumberFormat="1" applyFont="1" applyFill="1" applyBorder="1" applyAlignment="1">
      <alignment horizontal="center" vertical="center"/>
    </xf>
    <xf numFmtId="44" fontId="2" fillId="3" borderId="22" xfId="0" applyNumberFormat="1" applyFont="1" applyFill="1" applyBorder="1" applyAlignment="1">
      <alignment horizontal="center" vertical="center"/>
    </xf>
    <xf numFmtId="44" fontId="2" fillId="5" borderId="25" xfId="2" applyFont="1" applyFill="1" applyBorder="1" applyAlignment="1">
      <alignment horizontal="center" vertical="center"/>
    </xf>
    <xf numFmtId="44" fontId="2" fillId="5" borderId="28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4" fontId="13" fillId="0" borderId="0" xfId="2" applyFont="1" applyFill="1" applyBorder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2" fillId="3" borderId="20" xfId="0" applyFont="1" applyFill="1" applyBorder="1"/>
    <xf numFmtId="0" fontId="2" fillId="3" borderId="21" xfId="0" applyFont="1" applyFill="1" applyBorder="1"/>
    <xf numFmtId="0" fontId="2" fillId="3" borderId="34" xfId="0" applyFont="1" applyFill="1" applyBorder="1"/>
    <xf numFmtId="0" fontId="2" fillId="3" borderId="35" xfId="0" applyFont="1" applyFill="1" applyBorder="1"/>
    <xf numFmtId="0" fontId="2" fillId="3" borderId="22" xfId="0" applyFont="1" applyFill="1" applyBorder="1"/>
    <xf numFmtId="0" fontId="7" fillId="4" borderId="24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5" fillId="3" borderId="1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/>
    </xf>
    <xf numFmtId="10" fontId="10" fillId="3" borderId="1" xfId="4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8">
    <cellStyle name="Moeda" xfId="2" builtinId="4"/>
    <cellStyle name="Moeda 2" xfId="7"/>
    <cellStyle name="Normal" xfId="0" builtinId="0"/>
    <cellStyle name="Normal 2" xfId="5"/>
    <cellStyle name="Porcentagem" xfId="4" builtinId="5"/>
    <cellStyle name="Porcentagem 2" xfId="6"/>
    <cellStyle name="Separador de milhares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112063</xdr:rowOff>
    </xdr:from>
    <xdr:to>
      <xdr:col>3</xdr:col>
      <xdr:colOff>266700</xdr:colOff>
      <xdr:row>5</xdr:row>
      <xdr:rowOff>58089</xdr:rowOff>
    </xdr:to>
    <xdr:pic>
      <xdr:nvPicPr>
        <xdr:cNvPr id="2" name="Imagem 1" descr="brasaoRodap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54" r="11558"/>
        <a:stretch>
          <a:fillRect/>
        </a:stretch>
      </xdr:blipFill>
      <xdr:spPr bwMode="auto">
        <a:xfrm>
          <a:off x="180974" y="216838"/>
          <a:ext cx="904876" cy="765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1</xdr:row>
      <xdr:rowOff>47627</xdr:rowOff>
    </xdr:from>
    <xdr:to>
      <xdr:col>3</xdr:col>
      <xdr:colOff>115956</xdr:colOff>
      <xdr:row>5</xdr:row>
      <xdr:rowOff>115239</xdr:rowOff>
    </xdr:to>
    <xdr:pic>
      <xdr:nvPicPr>
        <xdr:cNvPr id="2" name="Imagem 1" descr="brasaoRodap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54" r="11558"/>
        <a:stretch>
          <a:fillRect/>
        </a:stretch>
      </xdr:blipFill>
      <xdr:spPr bwMode="auto">
        <a:xfrm>
          <a:off x="174348" y="163584"/>
          <a:ext cx="935521" cy="8544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9524</xdr:colOff>
      <xdr:row>33</xdr:row>
      <xdr:rowOff>38100</xdr:rowOff>
    </xdr:from>
    <xdr:ext cx="3076576" cy="371476"/>
    <xdr:sp macro="" textlink="">
      <xdr:nvSpPr>
        <xdr:cNvPr id="9" name="CaixaDeTexto 8"/>
        <xdr:cNvSpPr txBox="1"/>
      </xdr:nvSpPr>
      <xdr:spPr>
        <a:xfrm>
          <a:off x="114299" y="5753100"/>
          <a:ext cx="3076576" cy="37147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900"/>
            <a:t>Obs: O valor total presente nesta planilha engloba o valor de mão de obra, material / matéria prima e BDI.</a:t>
          </a:r>
        </a:p>
      </xdr:txBody>
    </xdr:sp>
    <xdr:clientData/>
  </xdr:oneCellAnchor>
  <xdr:oneCellAnchor>
    <xdr:from>
      <xdr:col>5</xdr:col>
      <xdr:colOff>57150</xdr:colOff>
      <xdr:row>40</xdr:row>
      <xdr:rowOff>38100</xdr:rowOff>
    </xdr:from>
    <xdr:ext cx="3209925" cy="600075"/>
    <xdr:sp macro="" textlink="">
      <xdr:nvSpPr>
        <xdr:cNvPr id="10" name="CaixaDeTexto 9"/>
        <xdr:cNvSpPr txBox="1"/>
      </xdr:nvSpPr>
      <xdr:spPr>
        <a:xfrm>
          <a:off x="5495925" y="6810375"/>
          <a:ext cx="3209925" cy="600075"/>
        </a:xfrm>
        <a:prstGeom prst="rect">
          <a:avLst/>
        </a:prstGeom>
        <a:solidFill>
          <a:schemeClr val="bg1"/>
        </a:solidFill>
        <a:ln cap="rnd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200" b="1">
              <a:latin typeface="Bell MT" pitchFamily="18" charset="0"/>
            </a:rPr>
            <a:t>RENAN AUGUSTO DE CARVALHO</a:t>
          </a:r>
        </a:p>
        <a:p>
          <a:pPr algn="ctr"/>
          <a:r>
            <a:rPr lang="pt-BR" sz="1000"/>
            <a:t>DIRETOR DO DEPARTAMENTO DE OBRAS</a:t>
          </a:r>
        </a:p>
        <a:p>
          <a:pPr algn="ctr"/>
          <a:r>
            <a:rPr lang="pt-BR" sz="1000"/>
            <a:t>CREA:</a:t>
          </a:r>
          <a:r>
            <a:rPr lang="pt-BR" sz="1000" baseline="0"/>
            <a:t> 5070103369</a:t>
          </a:r>
          <a:endParaRPr lang="pt-BR" sz="10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</xdr:row>
      <xdr:rowOff>66677</xdr:rowOff>
    </xdr:from>
    <xdr:to>
      <xdr:col>2</xdr:col>
      <xdr:colOff>876301</xdr:colOff>
      <xdr:row>5</xdr:row>
      <xdr:rowOff>134289</xdr:rowOff>
    </xdr:to>
    <xdr:pic>
      <xdr:nvPicPr>
        <xdr:cNvPr id="5" name="Imagem 4" descr="brasaoRodap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54" r="11558"/>
        <a:stretch>
          <a:fillRect/>
        </a:stretch>
      </xdr:blipFill>
      <xdr:spPr bwMode="auto">
        <a:xfrm>
          <a:off x="219076" y="171452"/>
          <a:ext cx="1123950" cy="829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200025</xdr:colOff>
      <xdr:row>29</xdr:row>
      <xdr:rowOff>38100</xdr:rowOff>
    </xdr:from>
    <xdr:ext cx="3209925" cy="600075"/>
    <xdr:sp macro="" textlink="">
      <xdr:nvSpPr>
        <xdr:cNvPr id="6" name="CaixaDeTexto 5"/>
        <xdr:cNvSpPr txBox="1"/>
      </xdr:nvSpPr>
      <xdr:spPr>
        <a:xfrm>
          <a:off x="6057900" y="5438775"/>
          <a:ext cx="3209925" cy="600075"/>
        </a:xfrm>
        <a:prstGeom prst="rect">
          <a:avLst/>
        </a:prstGeom>
        <a:solidFill>
          <a:schemeClr val="bg1"/>
        </a:solidFill>
        <a:ln cap="rnd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200" b="1">
              <a:latin typeface="Bell MT" pitchFamily="18" charset="0"/>
            </a:rPr>
            <a:t>RENAN AUGUSTO DE CARVALHO</a:t>
          </a:r>
        </a:p>
        <a:p>
          <a:pPr algn="ctr"/>
          <a:r>
            <a:rPr lang="pt-BR" sz="1000"/>
            <a:t>DIRETOR DO DEPARTAMENTO DE OBRAS</a:t>
          </a:r>
        </a:p>
        <a:p>
          <a:pPr algn="ctr"/>
          <a:r>
            <a:rPr lang="pt-BR" sz="1000"/>
            <a:t>CREA:</a:t>
          </a:r>
          <a:r>
            <a:rPr lang="pt-BR" sz="1000" baseline="0"/>
            <a:t> 5070103369</a:t>
          </a:r>
          <a:endParaRPr lang="pt-BR" sz="10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45555</xdr:colOff>
      <xdr:row>1</xdr:row>
      <xdr:rowOff>33546</xdr:rowOff>
    </xdr:from>
    <xdr:to>
      <xdr:col>2</xdr:col>
      <xdr:colOff>347870</xdr:colOff>
      <xdr:row>5</xdr:row>
      <xdr:rowOff>91109</xdr:rowOff>
    </xdr:to>
    <xdr:pic>
      <xdr:nvPicPr>
        <xdr:cNvPr id="2" name="Imagem 1" descr="brasaoRodap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54" r="11558"/>
        <a:stretch>
          <a:fillRect/>
        </a:stretch>
      </xdr:blipFill>
      <xdr:spPr bwMode="auto">
        <a:xfrm>
          <a:off x="178077" y="141220"/>
          <a:ext cx="915228" cy="877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588063</xdr:colOff>
      <xdr:row>28</xdr:row>
      <xdr:rowOff>49695</xdr:rowOff>
    </xdr:from>
    <xdr:ext cx="3209925" cy="600075"/>
    <xdr:sp macro="" textlink="">
      <xdr:nvSpPr>
        <xdr:cNvPr id="3" name="CaixaDeTexto 2"/>
        <xdr:cNvSpPr txBox="1"/>
      </xdr:nvSpPr>
      <xdr:spPr>
        <a:xfrm>
          <a:off x="1946411" y="5259456"/>
          <a:ext cx="3209925" cy="600075"/>
        </a:xfrm>
        <a:prstGeom prst="rect">
          <a:avLst/>
        </a:prstGeom>
        <a:solidFill>
          <a:schemeClr val="bg1"/>
        </a:solidFill>
        <a:ln cap="rnd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200" b="1">
              <a:latin typeface="Bell MT" pitchFamily="18" charset="0"/>
            </a:rPr>
            <a:t>RENAN AUGUSTO DE CARVALHO</a:t>
          </a:r>
        </a:p>
        <a:p>
          <a:pPr algn="ctr"/>
          <a:r>
            <a:rPr lang="pt-BR" sz="1000"/>
            <a:t>DIRETOR DO DEPARTAMENTO DE OBRAS</a:t>
          </a:r>
        </a:p>
        <a:p>
          <a:pPr algn="ctr"/>
          <a:r>
            <a:rPr lang="pt-BR" sz="1000"/>
            <a:t>CREA:</a:t>
          </a:r>
          <a:r>
            <a:rPr lang="pt-BR" sz="1000" baseline="0"/>
            <a:t> 5070103369</a:t>
          </a:r>
          <a:endParaRPr lang="pt-BR" sz="10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45555</xdr:colOff>
      <xdr:row>1</xdr:row>
      <xdr:rowOff>33546</xdr:rowOff>
    </xdr:from>
    <xdr:to>
      <xdr:col>2</xdr:col>
      <xdr:colOff>433595</xdr:colOff>
      <xdr:row>5</xdr:row>
      <xdr:rowOff>33959</xdr:rowOff>
    </xdr:to>
    <xdr:pic>
      <xdr:nvPicPr>
        <xdr:cNvPr id="2" name="Imagem 1" descr="brasaoRodap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954" r="11558"/>
        <a:stretch>
          <a:fillRect/>
        </a:stretch>
      </xdr:blipFill>
      <xdr:spPr bwMode="auto">
        <a:xfrm>
          <a:off x="178905" y="138321"/>
          <a:ext cx="911915" cy="876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66675</xdr:colOff>
      <xdr:row>35</xdr:row>
      <xdr:rowOff>28575</xdr:rowOff>
    </xdr:from>
    <xdr:ext cx="3209925" cy="600075"/>
    <xdr:sp macro="" textlink="">
      <xdr:nvSpPr>
        <xdr:cNvPr id="3" name="CaixaDeTexto 2"/>
        <xdr:cNvSpPr txBox="1"/>
      </xdr:nvSpPr>
      <xdr:spPr>
        <a:xfrm>
          <a:off x="3048000" y="6591300"/>
          <a:ext cx="3209925" cy="600075"/>
        </a:xfrm>
        <a:prstGeom prst="rect">
          <a:avLst/>
        </a:prstGeom>
        <a:solidFill>
          <a:schemeClr val="bg1"/>
        </a:solidFill>
        <a:ln cap="rnd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pt-BR" sz="1200" b="1">
              <a:latin typeface="Bell MT" pitchFamily="18" charset="0"/>
            </a:rPr>
            <a:t>RENAN AUGUSTO DE CARVALHO</a:t>
          </a:r>
        </a:p>
        <a:p>
          <a:pPr algn="ctr"/>
          <a:r>
            <a:rPr lang="pt-BR" sz="1000"/>
            <a:t>DIRETOR DO DEPARTAMENTO DE OBRAS</a:t>
          </a:r>
        </a:p>
        <a:p>
          <a:pPr algn="ctr"/>
          <a:r>
            <a:rPr lang="pt-BR" sz="1000"/>
            <a:t>CREA:</a:t>
          </a:r>
          <a:r>
            <a:rPr lang="pt-BR" sz="1000" baseline="0"/>
            <a:t> 5070103369</a:t>
          </a:r>
          <a:endParaRPr lang="pt-BR" sz="10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ESTAGIARIOS/PAULO/PLANILHAS%20DIVERSAS/PLANILHA%20OR&#199;AMENT&#193;RIA%20MODE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ESTAGIARIOS/ESTAGIO%20DOCUMENTOS/RUAS%20E%20RECAPEAMENTO/MOC%20030/Planilha%20PRONTA%20MAGR&#195;O%20LICITADO%20EMPRESA%20JTR%20pronto%20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>
        <row r="6">
          <cell r="F6" t="str">
            <v>Mococa/SP</v>
          </cell>
        </row>
        <row r="18">
          <cell r="F18" t="str">
            <v>(SELECIONAR)</v>
          </cell>
        </row>
        <row r="22">
          <cell r="F22" t="str">
            <v>Renan Augusto de Carvalho</v>
          </cell>
        </row>
        <row r="23">
          <cell r="F23" t="str">
            <v>5070103369</v>
          </cell>
        </row>
        <row r="24">
          <cell r="F24" t="str">
            <v>28027230211715651</v>
          </cell>
        </row>
      </sheetData>
      <sheetData sheetId="2"/>
      <sheetData sheetId="3">
        <row r="141">
          <cell r="A141" t="str">
            <v>(SELECIONAR)</v>
          </cell>
        </row>
        <row r="142">
          <cell r="A142" t="str">
            <v>Construção e Reforma de Edifícios</v>
          </cell>
        </row>
        <row r="143">
          <cell r="A143" t="str">
            <v>Construção de Praças Urbanas, Rodovias, Ferrovias e recapeamento e pavimentação de vias urbanas</v>
          </cell>
        </row>
        <row r="144">
          <cell r="A144" t="str">
            <v>Construção de Redes de Abastecimento de Água, Coleta de Esgoto</v>
          </cell>
        </row>
        <row r="145">
          <cell r="A145" t="str">
            <v>Construção e Manutenção de Estações e Redes de Distribuição de Energia Elétrica</v>
          </cell>
        </row>
        <row r="146">
          <cell r="A146" t="str">
            <v>Obras Portuárias, Marítimas e Fluviais</v>
          </cell>
        </row>
        <row r="147">
          <cell r="A147" t="str">
            <v>Fornecimento de Materiais e Equipamentos (aquisição indireta - em conjunto com licitação de obras)</v>
          </cell>
        </row>
        <row r="148">
          <cell r="A148" t="str">
            <v>Fornecimento de Materiais e Equipamentos (aquisição direta)</v>
          </cell>
        </row>
        <row r="149">
          <cell r="A149" t="str">
            <v>Estudos e Projetos, Planos e Gerenciamento e outros correlatos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opLeftCell="A13" zoomScaleNormal="100" workbookViewId="0">
      <selection activeCell="G36" sqref="G36"/>
    </sheetView>
  </sheetViews>
  <sheetFormatPr defaultRowHeight="15"/>
  <cols>
    <col min="1" max="1" width="1.140625" customWidth="1"/>
    <col min="2" max="2" width="4" customWidth="1"/>
    <col min="3" max="3" width="6.5703125" customWidth="1"/>
    <col min="4" max="4" width="14.7109375" customWidth="1"/>
    <col min="5" max="5" width="17.85546875" customWidth="1"/>
    <col min="6" max="6" width="13.28515625" customWidth="1"/>
    <col min="7" max="7" width="20.140625" customWidth="1"/>
    <col min="8" max="8" width="5.5703125" customWidth="1"/>
    <col min="9" max="9" width="3.85546875" customWidth="1"/>
    <col min="10" max="10" width="1.85546875" customWidth="1"/>
  </cols>
  <sheetData>
    <row r="1" spans="2:10" ht="8.25" customHeight="1"/>
    <row r="2" spans="2:10" ht="19.5">
      <c r="B2" s="114" t="s">
        <v>3</v>
      </c>
      <c r="C2" s="115"/>
      <c r="D2" s="115"/>
      <c r="E2" s="115"/>
      <c r="F2" s="115"/>
      <c r="G2" s="115"/>
      <c r="H2" s="115"/>
      <c r="I2" s="115"/>
      <c r="J2" s="116"/>
    </row>
    <row r="3" spans="2:10">
      <c r="B3" s="117" t="s">
        <v>4</v>
      </c>
      <c r="C3" s="118"/>
      <c r="D3" s="118"/>
      <c r="E3" s="118"/>
      <c r="F3" s="118"/>
      <c r="G3" s="118"/>
      <c r="H3" s="118"/>
      <c r="I3" s="118"/>
      <c r="J3" s="119"/>
    </row>
    <row r="4" spans="2:10">
      <c r="B4" s="120" t="s">
        <v>5</v>
      </c>
      <c r="C4" s="121"/>
      <c r="D4" s="121"/>
      <c r="E4" s="121"/>
      <c r="F4" s="121"/>
      <c r="G4" s="121"/>
      <c r="H4" s="121"/>
      <c r="I4" s="121"/>
      <c r="J4" s="122"/>
    </row>
    <row r="5" spans="2:10">
      <c r="B5" s="123" t="s">
        <v>6</v>
      </c>
      <c r="C5" s="124"/>
      <c r="D5" s="124"/>
      <c r="E5" s="124"/>
      <c r="F5" s="124"/>
      <c r="G5" s="124"/>
      <c r="H5" s="124"/>
      <c r="I5" s="124"/>
      <c r="J5" s="125"/>
    </row>
    <row r="6" spans="2:10" ht="15.75" thickBot="1">
      <c r="B6" s="126" t="s">
        <v>7</v>
      </c>
      <c r="C6" s="127"/>
      <c r="D6" s="127"/>
      <c r="E6" s="127"/>
      <c r="F6" s="127"/>
      <c r="G6" s="127"/>
      <c r="H6" s="127"/>
      <c r="I6" s="127"/>
      <c r="J6" s="128"/>
    </row>
    <row r="7" spans="2:10" ht="16.5" thickTop="1">
      <c r="B7" s="111" t="s">
        <v>72</v>
      </c>
      <c r="C7" s="112"/>
      <c r="D7" s="112"/>
      <c r="E7" s="112"/>
      <c r="F7" s="112"/>
      <c r="G7" s="112"/>
      <c r="H7" s="112"/>
      <c r="I7" s="112"/>
      <c r="J7" s="113"/>
    </row>
    <row r="8" spans="2:10">
      <c r="B8" s="161"/>
      <c r="C8" s="155"/>
      <c r="D8" s="164"/>
      <c r="E8" s="164"/>
      <c r="F8" s="164"/>
      <c r="G8" s="164"/>
      <c r="H8" s="155"/>
      <c r="I8" s="155"/>
      <c r="J8" s="156"/>
    </row>
    <row r="9" spans="2:10">
      <c r="B9" s="162"/>
      <c r="C9" s="157"/>
      <c r="D9" s="129" t="s">
        <v>73</v>
      </c>
      <c r="E9" s="130"/>
      <c r="F9" s="130"/>
      <c r="G9" s="131"/>
      <c r="H9" s="157"/>
      <c r="I9" s="157"/>
      <c r="J9" s="158"/>
    </row>
    <row r="10" spans="2:10" s="9" customFormat="1">
      <c r="B10" s="162"/>
      <c r="C10" s="157"/>
      <c r="D10" s="138" t="s">
        <v>89</v>
      </c>
      <c r="E10" s="139"/>
      <c r="F10" s="139"/>
      <c r="G10" s="140"/>
      <c r="H10" s="157"/>
      <c r="I10" s="157"/>
      <c r="J10" s="158"/>
    </row>
    <row r="11" spans="2:10">
      <c r="B11" s="162"/>
      <c r="C11" s="157"/>
      <c r="D11" s="132" t="s">
        <v>75</v>
      </c>
      <c r="E11" s="133"/>
      <c r="F11" s="133"/>
      <c r="G11" s="134"/>
      <c r="H11" s="157"/>
      <c r="I11" s="157"/>
      <c r="J11" s="158"/>
    </row>
    <row r="12" spans="2:10">
      <c r="B12" s="162"/>
      <c r="C12" s="157"/>
      <c r="D12" s="132" t="s">
        <v>74</v>
      </c>
      <c r="E12" s="133"/>
      <c r="F12" s="133"/>
      <c r="G12" s="134"/>
      <c r="H12" s="157"/>
      <c r="I12" s="157"/>
      <c r="J12" s="158"/>
    </row>
    <row r="13" spans="2:10">
      <c r="B13" s="162"/>
      <c r="C13" s="157"/>
      <c r="D13" s="132" t="s">
        <v>76</v>
      </c>
      <c r="E13" s="133"/>
      <c r="F13" s="133"/>
      <c r="G13" s="134"/>
      <c r="H13" s="157"/>
      <c r="I13" s="157"/>
      <c r="J13" s="158"/>
    </row>
    <row r="14" spans="2:10" ht="4.5" customHeight="1">
      <c r="B14" s="162"/>
      <c r="C14" s="157"/>
      <c r="D14" s="135"/>
      <c r="E14" s="136"/>
      <c r="F14" s="136"/>
      <c r="G14" s="137"/>
      <c r="H14" s="157"/>
      <c r="I14" s="157"/>
      <c r="J14" s="158"/>
    </row>
    <row r="15" spans="2:10">
      <c r="B15" s="162"/>
      <c r="C15" s="157"/>
      <c r="D15" s="141" t="s">
        <v>77</v>
      </c>
      <c r="E15" s="141"/>
      <c r="F15" s="141" t="s">
        <v>78</v>
      </c>
      <c r="G15" s="141"/>
      <c r="H15" s="157"/>
      <c r="I15" s="157"/>
      <c r="J15" s="158"/>
    </row>
    <row r="16" spans="2:10" s="9" customFormat="1">
      <c r="B16" s="162"/>
      <c r="C16" s="157"/>
      <c r="D16" s="141" t="s">
        <v>79</v>
      </c>
      <c r="E16" s="141"/>
      <c r="F16" s="141" t="s">
        <v>78</v>
      </c>
      <c r="G16" s="141"/>
      <c r="H16" s="157"/>
      <c r="I16" s="157"/>
      <c r="J16" s="158"/>
    </row>
    <row r="17" spans="2:10" s="9" customFormat="1" ht="28.5" customHeight="1">
      <c r="B17" s="162"/>
      <c r="C17" s="157"/>
      <c r="D17" s="142" t="s">
        <v>82</v>
      </c>
      <c r="E17" s="143"/>
      <c r="F17" s="144" t="s">
        <v>83</v>
      </c>
      <c r="G17" s="145"/>
      <c r="H17" s="157"/>
      <c r="I17" s="157"/>
      <c r="J17" s="158"/>
    </row>
    <row r="18" spans="2:10">
      <c r="B18" s="162"/>
      <c r="C18" s="157"/>
      <c r="D18" s="141" t="s">
        <v>84</v>
      </c>
      <c r="E18" s="141"/>
      <c r="F18" s="141" t="s">
        <v>85</v>
      </c>
      <c r="G18" s="141"/>
      <c r="H18" s="157"/>
      <c r="I18" s="157"/>
      <c r="J18" s="158"/>
    </row>
    <row r="19" spans="2:10" ht="4.5" customHeight="1">
      <c r="B19" s="162"/>
      <c r="C19" s="157"/>
      <c r="D19" s="149"/>
      <c r="E19" s="150"/>
      <c r="F19" s="150"/>
      <c r="G19" s="151"/>
      <c r="H19" s="157"/>
      <c r="I19" s="157"/>
      <c r="J19" s="158"/>
    </row>
    <row r="20" spans="2:10">
      <c r="B20" s="162"/>
      <c r="C20" s="157"/>
      <c r="D20" s="141" t="s">
        <v>80</v>
      </c>
      <c r="E20" s="141"/>
      <c r="F20" s="141" t="s">
        <v>86</v>
      </c>
      <c r="G20" s="141"/>
      <c r="H20" s="157"/>
      <c r="I20" s="157"/>
      <c r="J20" s="158"/>
    </row>
    <row r="21" spans="2:10" s="9" customFormat="1">
      <c r="B21" s="162"/>
      <c r="C21" s="157"/>
      <c r="D21" s="146" t="s">
        <v>87</v>
      </c>
      <c r="E21" s="147"/>
      <c r="F21" s="146" t="s">
        <v>88</v>
      </c>
      <c r="G21" s="147"/>
      <c r="H21" s="157"/>
      <c r="I21" s="157"/>
      <c r="J21" s="158"/>
    </row>
    <row r="22" spans="2:10" s="9" customFormat="1">
      <c r="B22" s="162"/>
      <c r="C22" s="157"/>
      <c r="D22" s="141" t="s">
        <v>81</v>
      </c>
      <c r="E22" s="141"/>
      <c r="F22" s="146">
        <v>5070103369</v>
      </c>
      <c r="G22" s="147"/>
      <c r="H22" s="157"/>
      <c r="I22" s="157"/>
      <c r="J22" s="158"/>
    </row>
    <row r="23" spans="2:10">
      <c r="B23" s="162"/>
      <c r="C23" s="157"/>
      <c r="D23" s="141" t="s">
        <v>96</v>
      </c>
      <c r="E23" s="141"/>
      <c r="F23" s="146" t="s">
        <v>97</v>
      </c>
      <c r="G23" s="147"/>
      <c r="H23" s="157"/>
      <c r="I23" s="157"/>
      <c r="J23" s="158"/>
    </row>
    <row r="24" spans="2:10" ht="4.5" customHeight="1">
      <c r="B24" s="162"/>
      <c r="C24" s="157"/>
      <c r="D24" s="135"/>
      <c r="E24" s="136"/>
      <c r="F24" s="136"/>
      <c r="G24" s="137"/>
      <c r="H24" s="157"/>
      <c r="I24" s="157"/>
      <c r="J24" s="158"/>
    </row>
    <row r="25" spans="2:10">
      <c r="B25" s="162"/>
      <c r="C25" s="157"/>
      <c r="D25" s="164"/>
      <c r="E25" s="164"/>
      <c r="F25" s="164"/>
      <c r="G25" s="164"/>
      <c r="H25" s="157"/>
      <c r="I25" s="157"/>
      <c r="J25" s="158"/>
    </row>
    <row r="26" spans="2:10">
      <c r="B26" s="162"/>
      <c r="C26" s="157"/>
      <c r="D26" s="152" t="s">
        <v>90</v>
      </c>
      <c r="E26" s="153"/>
      <c r="F26" s="153"/>
      <c r="G26" s="154"/>
      <c r="H26" s="157"/>
      <c r="I26" s="157"/>
      <c r="J26" s="158"/>
    </row>
    <row r="27" spans="2:10">
      <c r="B27" s="162"/>
      <c r="C27" s="157"/>
      <c r="D27" s="138" t="s">
        <v>91</v>
      </c>
      <c r="E27" s="139"/>
      <c r="F27" s="139"/>
      <c r="G27" s="140"/>
      <c r="H27" s="157"/>
      <c r="I27" s="157"/>
      <c r="J27" s="158"/>
    </row>
    <row r="28" spans="2:10">
      <c r="B28" s="162"/>
      <c r="C28" s="157"/>
      <c r="D28" s="132" t="s">
        <v>92</v>
      </c>
      <c r="E28" s="133"/>
      <c r="F28" s="133"/>
      <c r="G28" s="134"/>
      <c r="H28" s="157"/>
      <c r="I28" s="157"/>
      <c r="J28" s="158"/>
    </row>
    <row r="29" spans="2:10">
      <c r="B29" s="162"/>
      <c r="C29" s="157"/>
      <c r="D29" s="132" t="s">
        <v>93</v>
      </c>
      <c r="E29" s="133"/>
      <c r="F29" s="133"/>
      <c r="G29" s="134"/>
      <c r="H29" s="157"/>
      <c r="I29" s="157"/>
      <c r="J29" s="158"/>
    </row>
    <row r="30" spans="2:10" s="9" customFormat="1">
      <c r="B30" s="162"/>
      <c r="C30" s="157"/>
      <c r="D30" s="132" t="s">
        <v>94</v>
      </c>
      <c r="E30" s="133"/>
      <c r="F30" s="133"/>
      <c r="G30" s="134"/>
      <c r="H30" s="157"/>
      <c r="I30" s="157"/>
      <c r="J30" s="158"/>
    </row>
    <row r="31" spans="2:10" s="9" customFormat="1">
      <c r="B31" s="162"/>
      <c r="C31" s="157"/>
      <c r="D31" s="132" t="s">
        <v>95</v>
      </c>
      <c r="E31" s="133"/>
      <c r="F31" s="133"/>
      <c r="G31" s="134"/>
      <c r="H31" s="157"/>
      <c r="I31" s="157"/>
      <c r="J31" s="158"/>
    </row>
    <row r="32" spans="2:10" ht="4.5" customHeight="1">
      <c r="B32" s="162"/>
      <c r="C32" s="157"/>
      <c r="D32" s="135"/>
      <c r="E32" s="136"/>
      <c r="F32" s="136"/>
      <c r="G32" s="137"/>
      <c r="H32" s="157"/>
      <c r="I32" s="157"/>
      <c r="J32" s="158"/>
    </row>
    <row r="33" spans="1:10">
      <c r="B33" s="162"/>
      <c r="C33" s="157"/>
      <c r="D33" s="164"/>
      <c r="E33" s="164"/>
      <c r="F33" s="164"/>
      <c r="G33" s="164"/>
      <c r="H33" s="157"/>
      <c r="I33" s="157"/>
      <c r="J33" s="158"/>
    </row>
    <row r="34" spans="1:10">
      <c r="B34" s="162"/>
      <c r="C34" s="157"/>
      <c r="D34" s="152" t="s">
        <v>98</v>
      </c>
      <c r="E34" s="153"/>
      <c r="F34" s="153"/>
      <c r="G34" s="154"/>
      <c r="H34" s="157"/>
      <c r="I34" s="157"/>
      <c r="J34" s="158"/>
    </row>
    <row r="35" spans="1:10" s="9" customFormat="1">
      <c r="B35" s="162"/>
      <c r="C35" s="157"/>
      <c r="D35" s="66" t="s">
        <v>103</v>
      </c>
      <c r="E35" s="152" t="s">
        <v>104</v>
      </c>
      <c r="F35" s="154"/>
      <c r="G35" s="66" t="s">
        <v>105</v>
      </c>
      <c r="H35" s="157"/>
      <c r="I35" s="157"/>
      <c r="J35" s="158"/>
    </row>
    <row r="36" spans="1:10">
      <c r="B36" s="162"/>
      <c r="C36" s="157"/>
      <c r="D36" s="67" t="s">
        <v>99</v>
      </c>
      <c r="E36" s="148" t="s">
        <v>78</v>
      </c>
      <c r="F36" s="148"/>
      <c r="G36" s="67" t="s">
        <v>106</v>
      </c>
      <c r="H36" s="157"/>
      <c r="I36" s="157"/>
      <c r="J36" s="158"/>
    </row>
    <row r="37" spans="1:10">
      <c r="B37" s="162"/>
      <c r="C37" s="157"/>
      <c r="D37" s="67" t="s">
        <v>100</v>
      </c>
      <c r="E37" s="148" t="s">
        <v>78</v>
      </c>
      <c r="F37" s="148"/>
      <c r="G37" s="67" t="s">
        <v>106</v>
      </c>
      <c r="H37" s="157"/>
      <c r="I37" s="157"/>
      <c r="J37" s="158"/>
    </row>
    <row r="38" spans="1:10" ht="15" customHeight="1">
      <c r="B38" s="162"/>
      <c r="C38" s="157"/>
      <c r="D38" s="67" t="s">
        <v>101</v>
      </c>
      <c r="E38" s="148" t="s">
        <v>78</v>
      </c>
      <c r="F38" s="148"/>
      <c r="G38" s="67" t="s">
        <v>106</v>
      </c>
      <c r="H38" s="157"/>
      <c r="I38" s="157"/>
      <c r="J38" s="158"/>
    </row>
    <row r="39" spans="1:10">
      <c r="B39" s="162"/>
      <c r="C39" s="157"/>
      <c r="D39" s="67" t="s">
        <v>102</v>
      </c>
      <c r="E39" s="148" t="s">
        <v>78</v>
      </c>
      <c r="F39" s="148"/>
      <c r="G39" s="67" t="s">
        <v>106</v>
      </c>
      <c r="H39" s="157"/>
      <c r="I39" s="157"/>
      <c r="J39" s="158"/>
    </row>
    <row r="40" spans="1:10" ht="5.25" customHeight="1">
      <c r="B40" s="162"/>
      <c r="C40" s="157"/>
      <c r="D40" s="149"/>
      <c r="E40" s="150"/>
      <c r="F40" s="150"/>
      <c r="G40" s="151"/>
      <c r="H40" s="157"/>
      <c r="I40" s="157"/>
      <c r="J40" s="158"/>
    </row>
    <row r="41" spans="1:10">
      <c r="B41" s="162"/>
      <c r="C41" s="157"/>
      <c r="D41" s="164"/>
      <c r="E41" s="164"/>
      <c r="F41" s="164"/>
      <c r="G41" s="164"/>
      <c r="H41" s="157"/>
      <c r="I41" s="157"/>
      <c r="J41" s="158"/>
    </row>
    <row r="42" spans="1:10">
      <c r="B42" s="162"/>
      <c r="C42" s="157"/>
      <c r="D42" s="165" t="s">
        <v>110</v>
      </c>
      <c r="E42" s="165"/>
      <c r="F42" s="165"/>
      <c r="G42" s="165"/>
      <c r="H42" s="157"/>
      <c r="I42" s="157"/>
      <c r="J42" s="158"/>
    </row>
    <row r="43" spans="1:10">
      <c r="B43" s="162"/>
      <c r="C43" s="157"/>
      <c r="D43" s="165"/>
      <c r="E43" s="165"/>
      <c r="F43" s="165"/>
      <c r="G43" s="165"/>
      <c r="H43" s="157"/>
      <c r="I43" s="157"/>
      <c r="J43" s="158"/>
    </row>
    <row r="44" spans="1:10">
      <c r="B44" s="162"/>
      <c r="C44" s="157"/>
      <c r="D44" s="165"/>
      <c r="E44" s="165"/>
      <c r="F44" s="165"/>
      <c r="G44" s="165"/>
      <c r="H44" s="157"/>
      <c r="I44" s="157"/>
      <c r="J44" s="158"/>
    </row>
    <row r="45" spans="1:10">
      <c r="B45" s="162"/>
      <c r="C45" s="157"/>
      <c r="D45" s="165"/>
      <c r="E45" s="165"/>
      <c r="F45" s="165"/>
      <c r="G45" s="165"/>
      <c r="H45" s="157"/>
      <c r="I45" s="157"/>
      <c r="J45" s="158"/>
    </row>
    <row r="46" spans="1:10">
      <c r="A46" s="42"/>
      <c r="B46" s="163"/>
      <c r="C46" s="159"/>
      <c r="D46" s="159"/>
      <c r="E46" s="159"/>
      <c r="F46" s="159"/>
      <c r="G46" s="159"/>
      <c r="H46" s="159"/>
      <c r="I46" s="159"/>
      <c r="J46" s="160"/>
    </row>
  </sheetData>
  <sheetProtection selectLockedCells="1" selectUnlockedCells="1"/>
  <mergeCells count="52">
    <mergeCell ref="E39:F39"/>
    <mergeCell ref="E35:F35"/>
    <mergeCell ref="H8:J46"/>
    <mergeCell ref="B8:C45"/>
    <mergeCell ref="B46:G46"/>
    <mergeCell ref="D41:G41"/>
    <mergeCell ref="D33:G33"/>
    <mergeCell ref="D25:G25"/>
    <mergeCell ref="D8:G8"/>
    <mergeCell ref="D42:G45"/>
    <mergeCell ref="D40:G40"/>
    <mergeCell ref="D30:G30"/>
    <mergeCell ref="D31:G31"/>
    <mergeCell ref="D22:E22"/>
    <mergeCell ref="F22:G22"/>
    <mergeCell ref="D34:G34"/>
    <mergeCell ref="D23:E23"/>
    <mergeCell ref="E36:F36"/>
    <mergeCell ref="E37:F37"/>
    <mergeCell ref="E38:F38"/>
    <mergeCell ref="D19:G19"/>
    <mergeCell ref="D24:G24"/>
    <mergeCell ref="F23:G23"/>
    <mergeCell ref="D26:G26"/>
    <mergeCell ref="D27:G27"/>
    <mergeCell ref="D28:G28"/>
    <mergeCell ref="D29:G29"/>
    <mergeCell ref="D32:G32"/>
    <mergeCell ref="F15:G15"/>
    <mergeCell ref="F18:G18"/>
    <mergeCell ref="F16:G16"/>
    <mergeCell ref="D18:E18"/>
    <mergeCell ref="D20:E20"/>
    <mergeCell ref="D15:E15"/>
    <mergeCell ref="D16:E16"/>
    <mergeCell ref="D17:E17"/>
    <mergeCell ref="F17:G17"/>
    <mergeCell ref="D21:E21"/>
    <mergeCell ref="F21:G21"/>
    <mergeCell ref="F20:G20"/>
    <mergeCell ref="D9:G9"/>
    <mergeCell ref="D11:G11"/>
    <mergeCell ref="D12:G12"/>
    <mergeCell ref="D13:G13"/>
    <mergeCell ref="D14:G14"/>
    <mergeCell ref="D10:G10"/>
    <mergeCell ref="B7:J7"/>
    <mergeCell ref="B2:J2"/>
    <mergeCell ref="B3:J3"/>
    <mergeCell ref="B4:J4"/>
    <mergeCell ref="B5:J5"/>
    <mergeCell ref="B6:J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6"/>
  <sheetViews>
    <sheetView topLeftCell="A5" zoomScale="115" zoomScaleNormal="115" workbookViewId="0">
      <selection activeCell="I16" sqref="I16"/>
    </sheetView>
  </sheetViews>
  <sheetFormatPr defaultRowHeight="15"/>
  <cols>
    <col min="1" max="1" width="1.5703125" style="8" customWidth="1"/>
    <col min="2" max="2" width="6.140625" customWidth="1"/>
    <col min="3" max="3" width="7.140625" style="28" customWidth="1"/>
    <col min="4" max="4" width="7.85546875" style="8" customWidth="1"/>
    <col min="5" max="5" width="58.85546875" customWidth="1"/>
    <col min="6" max="6" width="6" customWidth="1"/>
    <col min="7" max="7" width="8.28515625" style="25" customWidth="1"/>
    <col min="8" max="8" width="11.140625" customWidth="1"/>
    <col min="9" max="9" width="11.28515625" style="9" customWidth="1"/>
    <col min="10" max="10" width="12.7109375" customWidth="1"/>
    <col min="12" max="12" width="14.28515625" bestFit="1" customWidth="1"/>
  </cols>
  <sheetData>
    <row r="1" spans="1:12" s="9" customFormat="1" ht="9" customHeight="1">
      <c r="C1" s="28"/>
      <c r="G1" s="25"/>
    </row>
    <row r="2" spans="1:12" s="3" customFormat="1" ht="18.75" customHeight="1">
      <c r="B2" s="114" t="s">
        <v>3</v>
      </c>
      <c r="C2" s="115"/>
      <c r="D2" s="115"/>
      <c r="E2" s="115"/>
      <c r="F2" s="115"/>
      <c r="G2" s="115"/>
      <c r="H2" s="115"/>
      <c r="I2" s="115"/>
      <c r="J2" s="116"/>
    </row>
    <row r="3" spans="1:12" ht="15.75" customHeight="1">
      <c r="B3" s="117" t="s">
        <v>4</v>
      </c>
      <c r="C3" s="118"/>
      <c r="D3" s="118"/>
      <c r="E3" s="118"/>
      <c r="F3" s="118"/>
      <c r="G3" s="118"/>
      <c r="H3" s="118"/>
      <c r="I3" s="118"/>
      <c r="J3" s="119"/>
    </row>
    <row r="4" spans="1:12" ht="14.25" customHeight="1">
      <c r="B4" s="120" t="s">
        <v>5</v>
      </c>
      <c r="C4" s="121"/>
      <c r="D4" s="121"/>
      <c r="E4" s="121"/>
      <c r="F4" s="121"/>
      <c r="G4" s="121"/>
      <c r="H4" s="121"/>
      <c r="I4" s="121"/>
      <c r="J4" s="122"/>
    </row>
    <row r="5" spans="1:12" s="1" customFormat="1" ht="12.75" customHeight="1">
      <c r="B5" s="123" t="s">
        <v>6</v>
      </c>
      <c r="C5" s="124"/>
      <c r="D5" s="124"/>
      <c r="E5" s="124"/>
      <c r="F5" s="124"/>
      <c r="G5" s="124"/>
      <c r="H5" s="124"/>
      <c r="I5" s="124"/>
      <c r="J5" s="125"/>
    </row>
    <row r="6" spans="1:12" s="1" customFormat="1" ht="14.25" customHeight="1" thickBot="1">
      <c r="B6" s="126" t="s">
        <v>7</v>
      </c>
      <c r="C6" s="127"/>
      <c r="D6" s="127"/>
      <c r="E6" s="127"/>
      <c r="F6" s="127"/>
      <c r="G6" s="127"/>
      <c r="H6" s="127"/>
      <c r="I6" s="127"/>
      <c r="J6" s="128"/>
    </row>
    <row r="7" spans="1:12" ht="10.5" hidden="1" customHeight="1" thickBot="1">
      <c r="B7" s="167"/>
      <c r="C7" s="168"/>
      <c r="D7" s="168"/>
      <c r="E7" s="168"/>
      <c r="F7" s="168"/>
      <c r="G7" s="168"/>
      <c r="H7" s="168"/>
      <c r="I7" s="168"/>
      <c r="J7" s="169"/>
    </row>
    <row r="8" spans="1:12" s="9" customFormat="1" ht="15" customHeight="1" thickTop="1" thickBot="1">
      <c r="B8" s="170" t="s">
        <v>109</v>
      </c>
      <c r="C8" s="171"/>
      <c r="D8" s="171"/>
      <c r="E8" s="171"/>
      <c r="F8" s="171"/>
      <c r="G8" s="171"/>
      <c r="H8" s="171"/>
      <c r="I8" s="171"/>
      <c r="J8" s="172"/>
    </row>
    <row r="9" spans="1:12" ht="16.5" customHeight="1" thickTop="1">
      <c r="B9" s="174" t="s">
        <v>20</v>
      </c>
      <c r="C9" s="175"/>
      <c r="D9" s="175"/>
      <c r="E9" s="175"/>
      <c r="F9" s="69"/>
      <c r="G9" s="180" t="s">
        <v>27</v>
      </c>
      <c r="H9" s="181"/>
      <c r="I9" s="181"/>
      <c r="J9" s="182"/>
    </row>
    <row r="10" spans="1:12" ht="15" customHeight="1">
      <c r="B10" s="176" t="s">
        <v>21</v>
      </c>
      <c r="C10" s="177"/>
      <c r="D10" s="177"/>
      <c r="E10" s="177"/>
      <c r="F10" s="71"/>
      <c r="G10" s="183" t="s">
        <v>112</v>
      </c>
      <c r="H10" s="183"/>
      <c r="I10" s="183"/>
      <c r="J10" s="184"/>
    </row>
    <row r="11" spans="1:12" ht="14.25" customHeight="1" thickBot="1">
      <c r="B11" s="178" t="s">
        <v>111</v>
      </c>
      <c r="C11" s="179"/>
      <c r="D11" s="179"/>
      <c r="E11" s="179"/>
      <c r="F11" s="72"/>
      <c r="G11" s="73"/>
      <c r="H11" s="73"/>
      <c r="I11" s="90" t="s">
        <v>107</v>
      </c>
      <c r="J11" s="74">
        <v>0.20610000000000001</v>
      </c>
      <c r="L11" s="12"/>
    </row>
    <row r="12" spans="1:12" ht="3" customHeight="1" thickTop="1">
      <c r="B12" s="2"/>
      <c r="C12" s="26"/>
      <c r="D12" s="12"/>
      <c r="E12" s="12"/>
      <c r="F12" s="12"/>
      <c r="G12" s="22"/>
      <c r="H12" s="12"/>
      <c r="I12" s="12"/>
      <c r="J12" s="17"/>
      <c r="L12" s="12"/>
    </row>
    <row r="13" spans="1:12" ht="18" customHeight="1">
      <c r="B13" s="82" t="s">
        <v>12</v>
      </c>
      <c r="C13" s="82" t="s">
        <v>11</v>
      </c>
      <c r="D13" s="82" t="s">
        <v>10</v>
      </c>
      <c r="E13" s="82" t="s">
        <v>0</v>
      </c>
      <c r="F13" s="82" t="s">
        <v>8</v>
      </c>
      <c r="G13" s="87" t="s">
        <v>9</v>
      </c>
      <c r="H13" s="82" t="s">
        <v>1</v>
      </c>
      <c r="I13" s="82" t="s">
        <v>108</v>
      </c>
      <c r="J13" s="82" t="s">
        <v>2</v>
      </c>
      <c r="L13" s="12"/>
    </row>
    <row r="14" spans="1:12" s="4" customFormat="1" ht="3" customHeight="1">
      <c r="A14" s="8"/>
      <c r="B14" s="18"/>
      <c r="C14" s="27"/>
      <c r="D14" s="5"/>
      <c r="E14" s="5"/>
      <c r="F14" s="6"/>
      <c r="G14" s="23"/>
      <c r="H14" s="6"/>
      <c r="I14" s="6"/>
      <c r="J14" s="19"/>
      <c r="L14" s="12"/>
    </row>
    <row r="15" spans="1:12" s="7" customFormat="1" ht="13.5" customHeight="1">
      <c r="B15" s="75">
        <v>1</v>
      </c>
      <c r="C15" s="75"/>
      <c r="D15" s="75"/>
      <c r="E15" s="76" t="s">
        <v>29</v>
      </c>
      <c r="F15" s="77"/>
      <c r="G15" s="78"/>
      <c r="H15" s="79"/>
      <c r="I15" s="79"/>
      <c r="J15" s="80">
        <f>SUM(J16:J23)</f>
        <v>0</v>
      </c>
      <c r="L15" s="38"/>
    </row>
    <row r="16" spans="1:12" s="36" customFormat="1" ht="13.5" customHeight="1">
      <c r="B16" s="89" t="s">
        <v>13</v>
      </c>
      <c r="C16" s="89"/>
      <c r="D16" s="89"/>
      <c r="E16" s="41"/>
      <c r="F16" s="16"/>
      <c r="G16" s="33"/>
      <c r="H16" s="88"/>
      <c r="I16" s="88">
        <f>H16*J11</f>
        <v>0</v>
      </c>
      <c r="J16" s="37">
        <f>G16*H16+(I16)</f>
        <v>0</v>
      </c>
      <c r="L16" s="6"/>
    </row>
    <row r="17" spans="2:12" s="36" customFormat="1" ht="13.5" customHeight="1">
      <c r="B17" s="89" t="s">
        <v>14</v>
      </c>
      <c r="C17" s="89"/>
      <c r="D17" s="89"/>
      <c r="E17" s="41"/>
      <c r="F17" s="16"/>
      <c r="G17" s="33"/>
      <c r="H17" s="88"/>
      <c r="I17" s="88">
        <f>H17*J11</f>
        <v>0</v>
      </c>
      <c r="J17" s="37">
        <f t="shared" ref="J17:J23" si="0">G17*H17+(I17)</f>
        <v>0</v>
      </c>
    </row>
    <row r="18" spans="2:12" s="36" customFormat="1" ht="13.5" customHeight="1">
      <c r="B18" s="89" t="s">
        <v>22</v>
      </c>
      <c r="C18" s="89"/>
      <c r="D18" s="89"/>
      <c r="E18" s="41"/>
      <c r="F18" s="16"/>
      <c r="G18" s="33"/>
      <c r="H18" s="88"/>
      <c r="I18" s="88">
        <f>H18*J11</f>
        <v>0</v>
      </c>
      <c r="J18" s="37">
        <f t="shared" si="0"/>
        <v>0</v>
      </c>
    </row>
    <row r="19" spans="2:12" s="36" customFormat="1" ht="13.5" customHeight="1">
      <c r="B19" s="89" t="s">
        <v>18</v>
      </c>
      <c r="C19" s="89"/>
      <c r="D19" s="89"/>
      <c r="E19" s="41"/>
      <c r="F19" s="16"/>
      <c r="G19" s="33"/>
      <c r="H19" s="88"/>
      <c r="I19" s="88">
        <f>H19*J11</f>
        <v>0</v>
      </c>
      <c r="J19" s="37">
        <f t="shared" si="0"/>
        <v>0</v>
      </c>
    </row>
    <row r="20" spans="2:12" s="36" customFormat="1" ht="13.5" customHeight="1">
      <c r="B20" s="89" t="s">
        <v>23</v>
      </c>
      <c r="C20" s="89"/>
      <c r="D20" s="89"/>
      <c r="E20" s="41"/>
      <c r="F20" s="16"/>
      <c r="G20" s="33"/>
      <c r="H20" s="88"/>
      <c r="I20" s="88">
        <f>H20*J11</f>
        <v>0</v>
      </c>
      <c r="J20" s="37">
        <f t="shared" si="0"/>
        <v>0</v>
      </c>
    </row>
    <row r="21" spans="2:12" s="36" customFormat="1" ht="13.5" customHeight="1">
      <c r="B21" s="89" t="s">
        <v>24</v>
      </c>
      <c r="C21" s="89"/>
      <c r="D21" s="89"/>
      <c r="E21" s="41"/>
      <c r="F21" s="16"/>
      <c r="G21" s="33"/>
      <c r="H21" s="88"/>
      <c r="I21" s="88">
        <f>H21*J11</f>
        <v>0</v>
      </c>
      <c r="J21" s="37">
        <f t="shared" si="0"/>
        <v>0</v>
      </c>
    </row>
    <row r="22" spans="2:12" s="7" customFormat="1" ht="13.5" customHeight="1">
      <c r="B22" s="89" t="s">
        <v>25</v>
      </c>
      <c r="C22" s="67"/>
      <c r="D22" s="13"/>
      <c r="E22" s="35"/>
      <c r="F22" s="13"/>
      <c r="G22" s="21"/>
      <c r="H22" s="29"/>
      <c r="I22" s="88">
        <f>H22*J11</f>
        <v>0</v>
      </c>
      <c r="J22" s="37">
        <f t="shared" si="0"/>
        <v>0</v>
      </c>
    </row>
    <row r="23" spans="2:12" s="7" customFormat="1" ht="13.5" customHeight="1">
      <c r="B23" s="89" t="s">
        <v>26</v>
      </c>
      <c r="C23" s="67"/>
      <c r="D23" s="32"/>
      <c r="E23" s="35"/>
      <c r="F23" s="13"/>
      <c r="G23" s="21"/>
      <c r="H23" s="29"/>
      <c r="I23" s="88">
        <f>H23*J11</f>
        <v>0</v>
      </c>
      <c r="J23" s="37">
        <f t="shared" si="0"/>
        <v>0</v>
      </c>
    </row>
    <row r="24" spans="2:12" s="7" customFormat="1" ht="13.5" customHeight="1">
      <c r="B24" s="75">
        <v>2</v>
      </c>
      <c r="C24" s="75"/>
      <c r="D24" s="75"/>
      <c r="E24" s="76" t="s">
        <v>29</v>
      </c>
      <c r="F24" s="77"/>
      <c r="G24" s="78"/>
      <c r="H24" s="79"/>
      <c r="I24" s="81"/>
      <c r="J24" s="80">
        <f>SUM(J25:J32)</f>
        <v>0</v>
      </c>
      <c r="L24" s="38"/>
    </row>
    <row r="25" spans="2:12" s="36" customFormat="1" ht="13.5" customHeight="1">
      <c r="B25" s="89" t="s">
        <v>16</v>
      </c>
      <c r="C25" s="89"/>
      <c r="D25" s="89"/>
      <c r="E25" s="41"/>
      <c r="F25" s="16"/>
      <c r="G25" s="33"/>
      <c r="H25" s="88"/>
      <c r="I25" s="88">
        <f>H25*J11</f>
        <v>0</v>
      </c>
      <c r="J25" s="37">
        <f>G25*H25+(I25)</f>
        <v>0</v>
      </c>
      <c r="L25" s="6"/>
    </row>
    <row r="26" spans="2:12" s="36" customFormat="1" ht="13.5" customHeight="1">
      <c r="B26" s="89" t="s">
        <v>17</v>
      </c>
      <c r="C26" s="89"/>
      <c r="D26" s="89"/>
      <c r="E26" s="41"/>
      <c r="F26" s="16"/>
      <c r="G26" s="33"/>
      <c r="H26" s="88"/>
      <c r="I26" s="88">
        <f>H26*J11</f>
        <v>0</v>
      </c>
      <c r="J26" s="37">
        <f t="shared" ref="J26:J32" si="1">G26*H26+(I26)</f>
        <v>0</v>
      </c>
    </row>
    <row r="27" spans="2:12" s="36" customFormat="1" ht="13.5" customHeight="1">
      <c r="B27" s="89" t="s">
        <v>30</v>
      </c>
      <c r="C27" s="89"/>
      <c r="D27" s="89"/>
      <c r="E27" s="41"/>
      <c r="F27" s="16"/>
      <c r="G27" s="33"/>
      <c r="H27" s="88"/>
      <c r="I27" s="88">
        <f>H27*J11</f>
        <v>0</v>
      </c>
      <c r="J27" s="37">
        <f t="shared" si="1"/>
        <v>0</v>
      </c>
    </row>
    <row r="28" spans="2:12" s="36" customFormat="1" ht="13.5" customHeight="1">
      <c r="B28" s="89" t="s">
        <v>31</v>
      </c>
      <c r="C28" s="89"/>
      <c r="D28" s="89"/>
      <c r="E28" s="41"/>
      <c r="F28" s="16"/>
      <c r="G28" s="33"/>
      <c r="H28" s="88"/>
      <c r="I28" s="88">
        <f>H28*J11</f>
        <v>0</v>
      </c>
      <c r="J28" s="37">
        <f t="shared" si="1"/>
        <v>0</v>
      </c>
    </row>
    <row r="29" spans="2:12" s="36" customFormat="1" ht="13.5" customHeight="1">
      <c r="B29" s="89" t="s">
        <v>32</v>
      </c>
      <c r="C29" s="89"/>
      <c r="D29" s="89"/>
      <c r="E29" s="41"/>
      <c r="F29" s="16"/>
      <c r="G29" s="33"/>
      <c r="H29" s="88"/>
      <c r="I29" s="88">
        <f>H29*J11</f>
        <v>0</v>
      </c>
      <c r="J29" s="37">
        <f t="shared" si="1"/>
        <v>0</v>
      </c>
    </row>
    <row r="30" spans="2:12" s="36" customFormat="1" ht="13.5" customHeight="1">
      <c r="B30" s="89" t="s">
        <v>33</v>
      </c>
      <c r="C30" s="89"/>
      <c r="D30" s="89"/>
      <c r="E30" s="41"/>
      <c r="F30" s="16"/>
      <c r="G30" s="33"/>
      <c r="H30" s="88"/>
      <c r="I30" s="88">
        <f>H30*J11</f>
        <v>0</v>
      </c>
      <c r="J30" s="37">
        <f t="shared" si="1"/>
        <v>0</v>
      </c>
    </row>
    <row r="31" spans="2:12" s="7" customFormat="1" ht="13.5" customHeight="1">
      <c r="B31" s="89" t="s">
        <v>34</v>
      </c>
      <c r="C31" s="67"/>
      <c r="D31" s="13"/>
      <c r="E31" s="35"/>
      <c r="F31" s="13"/>
      <c r="G31" s="21"/>
      <c r="H31" s="29"/>
      <c r="I31" s="88">
        <f>H31*J11</f>
        <v>0</v>
      </c>
      <c r="J31" s="37">
        <f t="shared" si="1"/>
        <v>0</v>
      </c>
    </row>
    <row r="32" spans="2:12" s="7" customFormat="1" ht="13.5" customHeight="1">
      <c r="B32" s="89" t="s">
        <v>35</v>
      </c>
      <c r="C32" s="20"/>
      <c r="D32" s="32"/>
      <c r="E32" s="35"/>
      <c r="F32" s="13"/>
      <c r="G32" s="21"/>
      <c r="H32" s="29"/>
      <c r="I32" s="68">
        <f>H32*J11</f>
        <v>0</v>
      </c>
      <c r="J32" s="37">
        <f t="shared" si="1"/>
        <v>0</v>
      </c>
    </row>
    <row r="33" spans="1:12" s="9" customFormat="1" ht="6" customHeight="1" thickBot="1">
      <c r="B33" s="39"/>
      <c r="C33" s="39"/>
      <c r="D33" s="39"/>
      <c r="E33" s="39"/>
      <c r="F33" s="10"/>
      <c r="G33" s="24"/>
      <c r="H33" s="14"/>
      <c r="I33" s="14"/>
      <c r="J33" s="15"/>
    </row>
    <row r="34" spans="1:12" s="9" customFormat="1" ht="13.5" customHeight="1" thickBot="1">
      <c r="B34" s="173"/>
      <c r="C34" s="173"/>
      <c r="D34" s="173"/>
      <c r="E34" s="173"/>
      <c r="F34" s="188" t="s">
        <v>52</v>
      </c>
      <c r="G34" s="189"/>
      <c r="H34" s="185">
        <f>SUM(J24,J15)</f>
        <v>0</v>
      </c>
      <c r="I34" s="186"/>
      <c r="J34" s="187"/>
      <c r="L34" s="30"/>
    </row>
    <row r="35" spans="1:12" s="9" customFormat="1" ht="5.25" customHeight="1">
      <c r="B35" s="173"/>
      <c r="C35" s="173"/>
      <c r="D35" s="173"/>
      <c r="E35" s="173"/>
      <c r="F35" s="190"/>
      <c r="G35" s="190"/>
      <c r="H35" s="191"/>
      <c r="I35" s="191"/>
      <c r="J35" s="191"/>
    </row>
    <row r="36" spans="1:12" ht="15.75" customHeight="1">
      <c r="A36"/>
      <c r="B36" s="173"/>
      <c r="C36" s="173"/>
      <c r="D36" s="173"/>
      <c r="E36" s="173"/>
      <c r="F36" s="34"/>
    </row>
    <row r="37" spans="1:12" s="9" customFormat="1" ht="15.75" customHeight="1">
      <c r="B37" s="58"/>
      <c r="C37" s="58"/>
      <c r="D37" s="58"/>
      <c r="E37" s="58"/>
      <c r="F37" s="34"/>
      <c r="G37" s="25"/>
    </row>
    <row r="38" spans="1:12" ht="15" customHeight="1">
      <c r="A38"/>
      <c r="B38" s="40"/>
      <c r="C38" s="40"/>
      <c r="D38" s="40"/>
      <c r="E38" s="40"/>
    </row>
    <row r="39" spans="1:12">
      <c r="A39"/>
      <c r="B39" s="11"/>
      <c r="C39" s="11"/>
      <c r="D39" s="11"/>
      <c r="E39" s="11"/>
    </row>
    <row r="40" spans="1:12">
      <c r="A40"/>
      <c r="B40" s="42"/>
      <c r="C40" s="42"/>
      <c r="D40" s="42"/>
      <c r="E40" s="42"/>
      <c r="F40" s="44"/>
      <c r="G40" s="59"/>
      <c r="H40" s="44"/>
      <c r="I40" s="44"/>
      <c r="J40" s="44"/>
    </row>
    <row r="41" spans="1:12">
      <c r="B41" s="9"/>
      <c r="D41" s="9"/>
      <c r="E41" s="43"/>
      <c r="F41" s="9"/>
      <c r="H41" s="9"/>
      <c r="J41" s="9"/>
    </row>
    <row r="42" spans="1:12">
      <c r="B42" s="9"/>
      <c r="D42" s="9"/>
      <c r="E42" s="43"/>
      <c r="F42" s="9"/>
      <c r="H42" s="9"/>
      <c r="J42" s="9"/>
    </row>
    <row r="43" spans="1:12">
      <c r="B43" s="9"/>
      <c r="D43" s="9"/>
      <c r="E43" s="43"/>
      <c r="F43" s="9"/>
      <c r="H43" s="166"/>
      <c r="I43" s="166"/>
      <c r="J43" s="166"/>
    </row>
    <row r="44" spans="1:12">
      <c r="B44" s="9"/>
      <c r="D44" s="9"/>
      <c r="E44" s="9"/>
    </row>
    <row r="45" spans="1:12">
      <c r="B45" s="9"/>
      <c r="D45" s="9"/>
      <c r="E45" s="9"/>
    </row>
    <row r="46" spans="1:12" ht="15" customHeight="1">
      <c r="B46" s="9"/>
      <c r="D46" s="9"/>
      <c r="E46" s="9"/>
    </row>
  </sheetData>
  <mergeCells count="18">
    <mergeCell ref="F35:G35"/>
    <mergeCell ref="H35:J35"/>
    <mergeCell ref="H43:J43"/>
    <mergeCell ref="B2:J2"/>
    <mergeCell ref="B3:J3"/>
    <mergeCell ref="B4:J4"/>
    <mergeCell ref="B5:J5"/>
    <mergeCell ref="B6:J6"/>
    <mergeCell ref="B7:J7"/>
    <mergeCell ref="B8:J8"/>
    <mergeCell ref="B34:E36"/>
    <mergeCell ref="B9:E9"/>
    <mergeCell ref="B10:E10"/>
    <mergeCell ref="B11:E11"/>
    <mergeCell ref="G9:J9"/>
    <mergeCell ref="G10:J10"/>
    <mergeCell ref="H34:J34"/>
    <mergeCell ref="F34:G34"/>
  </mergeCells>
  <pageMargins left="0.51181102362204722" right="0.51181102362204722" top="0" bottom="0" header="0" footer="0"/>
  <pageSetup paperSize="9" orientation="landscape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51701A-2AD2-4605-83BB-C3EAE32F4E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#REF!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P49"/>
  <sheetViews>
    <sheetView tabSelected="1" zoomScaleNormal="100" workbookViewId="0">
      <selection activeCell="R9" sqref="R9"/>
    </sheetView>
  </sheetViews>
  <sheetFormatPr defaultRowHeight="15"/>
  <cols>
    <col min="1" max="1" width="1.85546875" style="9" customWidth="1"/>
    <col min="2" max="2" width="5.140625" customWidth="1"/>
    <col min="3" max="3" width="36" customWidth="1"/>
    <col min="4" max="4" width="14.7109375" customWidth="1"/>
    <col min="5" max="5" width="8.85546875" customWidth="1"/>
    <col min="6" max="6" width="11.140625" customWidth="1"/>
    <col min="7" max="7" width="11.42578125" customWidth="1"/>
    <col min="8" max="9" width="11.140625" customWidth="1"/>
    <col min="10" max="10" width="11.42578125" style="9" customWidth="1"/>
    <col min="11" max="11" width="12.42578125" customWidth="1"/>
  </cols>
  <sheetData>
    <row r="1" spans="2:16" s="9" customFormat="1" ht="8.25" customHeight="1"/>
    <row r="2" spans="2:16" s="12" customFormat="1" ht="15" customHeight="1">
      <c r="B2" s="114" t="s">
        <v>3</v>
      </c>
      <c r="C2" s="115"/>
      <c r="D2" s="115"/>
      <c r="E2" s="115"/>
      <c r="F2" s="115"/>
      <c r="G2" s="115"/>
      <c r="H2" s="115"/>
      <c r="I2" s="115"/>
      <c r="J2" s="115"/>
      <c r="K2" s="116"/>
      <c r="L2" s="45"/>
      <c r="M2" s="45"/>
      <c r="N2" s="45"/>
      <c r="O2" s="45"/>
      <c r="P2" s="45"/>
    </row>
    <row r="3" spans="2:16" s="12" customFormat="1" ht="15" customHeight="1">
      <c r="B3" s="117" t="s">
        <v>4</v>
      </c>
      <c r="C3" s="118"/>
      <c r="D3" s="118"/>
      <c r="E3" s="118"/>
      <c r="F3" s="118"/>
      <c r="G3" s="118"/>
      <c r="H3" s="118"/>
      <c r="I3" s="118"/>
      <c r="J3" s="118"/>
      <c r="K3" s="119"/>
      <c r="L3" s="45"/>
      <c r="M3" s="45"/>
      <c r="N3" s="45"/>
      <c r="O3" s="45"/>
      <c r="P3" s="45"/>
    </row>
    <row r="4" spans="2:16" s="12" customFormat="1" ht="15" customHeight="1">
      <c r="B4" s="120" t="s">
        <v>5</v>
      </c>
      <c r="C4" s="121"/>
      <c r="D4" s="121"/>
      <c r="E4" s="121"/>
      <c r="F4" s="121"/>
      <c r="G4" s="121"/>
      <c r="H4" s="121"/>
      <c r="I4" s="121"/>
      <c r="J4" s="121"/>
      <c r="K4" s="122"/>
      <c r="L4" s="45"/>
      <c r="M4" s="45"/>
      <c r="N4" s="45"/>
      <c r="O4" s="45"/>
      <c r="P4" s="45"/>
    </row>
    <row r="5" spans="2:16" s="12" customFormat="1" ht="15" customHeight="1">
      <c r="B5" s="123" t="s">
        <v>6</v>
      </c>
      <c r="C5" s="124"/>
      <c r="D5" s="124"/>
      <c r="E5" s="124"/>
      <c r="F5" s="124"/>
      <c r="G5" s="124"/>
      <c r="H5" s="124"/>
      <c r="I5" s="124"/>
      <c r="J5" s="124"/>
      <c r="K5" s="125"/>
      <c r="L5" s="45"/>
      <c r="M5" s="45"/>
      <c r="N5" s="45"/>
      <c r="O5" s="45"/>
      <c r="P5" s="45"/>
    </row>
    <row r="6" spans="2:16" s="12" customFormat="1" ht="15" customHeight="1" thickBot="1">
      <c r="B6" s="206" t="s">
        <v>7</v>
      </c>
      <c r="C6" s="207"/>
      <c r="D6" s="207"/>
      <c r="E6" s="207"/>
      <c r="F6" s="207"/>
      <c r="G6" s="207"/>
      <c r="H6" s="207"/>
      <c r="I6" s="207"/>
      <c r="J6" s="207"/>
      <c r="K6" s="208"/>
      <c r="L6" s="45"/>
      <c r="M6" s="45"/>
      <c r="N6" s="45"/>
      <c r="O6" s="45"/>
      <c r="P6" s="45"/>
    </row>
    <row r="7" spans="2:16" s="12" customFormat="1" ht="18" customHeight="1" thickTop="1" thickBot="1">
      <c r="B7" s="170" t="s">
        <v>53</v>
      </c>
      <c r="C7" s="171"/>
      <c r="D7" s="171"/>
      <c r="E7" s="171"/>
      <c r="F7" s="171"/>
      <c r="G7" s="171"/>
      <c r="H7" s="171"/>
      <c r="I7" s="171"/>
      <c r="J7" s="171"/>
      <c r="K7" s="172"/>
      <c r="L7" s="45"/>
      <c r="M7" s="45"/>
      <c r="N7" s="45"/>
      <c r="O7" s="45"/>
      <c r="P7" s="45"/>
    </row>
    <row r="8" spans="2:16" s="12" customFormat="1" ht="15" customHeight="1" thickTop="1">
      <c r="B8" s="209" t="s">
        <v>122</v>
      </c>
      <c r="C8" s="175"/>
      <c r="D8" s="175"/>
      <c r="E8" s="175"/>
      <c r="F8" s="69"/>
      <c r="G8" s="181" t="s">
        <v>126</v>
      </c>
      <c r="H8" s="181"/>
      <c r="I8" s="181"/>
      <c r="J8" s="181"/>
      <c r="K8" s="182"/>
      <c r="L8" s="45"/>
      <c r="M8" s="45"/>
      <c r="N8" s="45"/>
      <c r="O8" s="45"/>
      <c r="P8" s="45"/>
    </row>
    <row r="9" spans="2:16" s="12" customFormat="1" ht="25.5" customHeight="1">
      <c r="B9" s="192" t="s">
        <v>125</v>
      </c>
      <c r="C9" s="193"/>
      <c r="D9" s="193"/>
      <c r="E9" s="193"/>
      <c r="F9" s="193"/>
      <c r="G9" s="193"/>
      <c r="H9" s="193"/>
      <c r="I9" s="193"/>
      <c r="J9" s="70" t="s">
        <v>124</v>
      </c>
      <c r="K9" s="109"/>
      <c r="L9" s="45"/>
      <c r="M9" s="45"/>
      <c r="N9" s="45"/>
      <c r="O9" s="45"/>
      <c r="P9" s="45"/>
    </row>
    <row r="10" spans="2:16" ht="15.75" thickBot="1">
      <c r="B10" s="178" t="s">
        <v>123</v>
      </c>
      <c r="C10" s="179"/>
      <c r="D10" s="179"/>
      <c r="E10" s="179"/>
      <c r="F10" s="72"/>
      <c r="G10" s="210" t="s">
        <v>121</v>
      </c>
      <c r="H10" s="210"/>
      <c r="I10" s="210"/>
      <c r="J10" s="210"/>
      <c r="K10" s="74">
        <v>0.19600000000000001</v>
      </c>
      <c r="L10" s="46"/>
      <c r="M10" s="46"/>
      <c r="N10" s="46"/>
      <c r="O10" s="46"/>
      <c r="P10" s="46"/>
    </row>
    <row r="11" spans="2:16" ht="5.25" customHeight="1" thickTop="1" thickBot="1"/>
    <row r="12" spans="2:16" ht="18" customHeight="1" thickBot="1">
      <c r="B12" s="199" t="s">
        <v>12</v>
      </c>
      <c r="C12" s="199" t="s">
        <v>38</v>
      </c>
      <c r="D12" s="201" t="s">
        <v>48</v>
      </c>
      <c r="E12" s="199" t="s">
        <v>39</v>
      </c>
      <c r="F12" s="203" t="s">
        <v>49</v>
      </c>
      <c r="G12" s="204"/>
      <c r="H12" s="204"/>
      <c r="I12" s="204"/>
      <c r="J12" s="204"/>
      <c r="K12" s="205"/>
    </row>
    <row r="13" spans="2:16" ht="12.75" customHeight="1" thickBot="1">
      <c r="B13" s="200"/>
      <c r="C13" s="200"/>
      <c r="D13" s="202"/>
      <c r="E13" s="200"/>
      <c r="F13" s="83" t="s">
        <v>40</v>
      </c>
      <c r="G13" s="83" t="s">
        <v>41</v>
      </c>
      <c r="H13" s="83" t="s">
        <v>42</v>
      </c>
      <c r="I13" s="83" t="s">
        <v>43</v>
      </c>
      <c r="J13" s="83" t="s">
        <v>44</v>
      </c>
      <c r="K13" s="83" t="s">
        <v>2</v>
      </c>
    </row>
    <row r="14" spans="2:16">
      <c r="B14" s="55">
        <v>1</v>
      </c>
      <c r="C14" s="52" t="s">
        <v>113</v>
      </c>
      <c r="D14" s="56">
        <v>8692.4</v>
      </c>
      <c r="E14" s="93">
        <f>D14/D22</f>
        <v>3.5144987832436796E-2</v>
      </c>
      <c r="F14" s="60">
        <v>1</v>
      </c>
      <c r="G14" s="96"/>
      <c r="H14" s="57"/>
      <c r="I14" s="57"/>
      <c r="J14" s="57"/>
      <c r="K14" s="106">
        <f>D14</f>
        <v>8692.4</v>
      </c>
    </row>
    <row r="15" spans="2:16">
      <c r="B15" s="47">
        <v>2</v>
      </c>
      <c r="C15" s="31" t="s">
        <v>114</v>
      </c>
      <c r="D15" s="48">
        <v>15848.9</v>
      </c>
      <c r="E15" s="94">
        <f>D15/D22</f>
        <v>6.4080046668067228E-2</v>
      </c>
      <c r="F15" s="61">
        <v>1</v>
      </c>
      <c r="G15" s="97"/>
      <c r="H15" s="49"/>
      <c r="I15" s="49"/>
      <c r="J15" s="49"/>
      <c r="K15" s="106">
        <f t="shared" ref="K15:K19" si="0">D15</f>
        <v>15848.9</v>
      </c>
    </row>
    <row r="16" spans="2:16">
      <c r="B16" s="47">
        <v>3</v>
      </c>
      <c r="C16" s="31" t="s">
        <v>115</v>
      </c>
      <c r="D16" s="48">
        <v>2190.7800000000002</v>
      </c>
      <c r="E16" s="94">
        <f>D16/D22</f>
        <v>8.8577304822081235E-3</v>
      </c>
      <c r="F16" s="61">
        <v>1</v>
      </c>
      <c r="G16" s="97"/>
      <c r="H16" s="97"/>
      <c r="I16" s="97"/>
      <c r="J16" s="97"/>
      <c r="K16" s="106">
        <f t="shared" si="0"/>
        <v>2190.7800000000002</v>
      </c>
    </row>
    <row r="17" spans="2:12">
      <c r="B17" s="47">
        <v>4</v>
      </c>
      <c r="C17" s="31" t="s">
        <v>116</v>
      </c>
      <c r="D17" s="48">
        <v>23580.33</v>
      </c>
      <c r="E17" s="94">
        <f>D17/D22</f>
        <v>9.5339654288210895E-2</v>
      </c>
      <c r="F17" s="49"/>
      <c r="G17" s="61">
        <v>1</v>
      </c>
      <c r="H17" s="97"/>
      <c r="I17" s="97"/>
      <c r="J17" s="97"/>
      <c r="K17" s="106">
        <f t="shared" si="0"/>
        <v>23580.33</v>
      </c>
    </row>
    <row r="18" spans="2:12">
      <c r="B18" s="47">
        <v>5</v>
      </c>
      <c r="C18" s="31" t="s">
        <v>117</v>
      </c>
      <c r="D18" s="48">
        <v>128370.52</v>
      </c>
      <c r="E18" s="94">
        <f>D18/D22</f>
        <v>0.51902585746670482</v>
      </c>
      <c r="F18" s="49"/>
      <c r="G18" s="49"/>
      <c r="H18" s="61">
        <v>0.5</v>
      </c>
      <c r="I18" s="61">
        <v>0.5</v>
      </c>
      <c r="J18" s="97"/>
      <c r="K18" s="106">
        <f t="shared" si="0"/>
        <v>128370.52</v>
      </c>
    </row>
    <row r="19" spans="2:12">
      <c r="B19" s="47">
        <v>6</v>
      </c>
      <c r="C19" s="51" t="s">
        <v>118</v>
      </c>
      <c r="D19" s="53">
        <v>36911.53</v>
      </c>
      <c r="E19" s="95">
        <f>D19/D22</f>
        <v>0.14924017218796026</v>
      </c>
      <c r="F19" s="62">
        <v>0.5</v>
      </c>
      <c r="G19" s="62">
        <v>0.5</v>
      </c>
      <c r="H19" s="98"/>
      <c r="I19" s="98"/>
      <c r="J19" s="98"/>
      <c r="K19" s="106">
        <f t="shared" si="0"/>
        <v>36911.53</v>
      </c>
    </row>
    <row r="20" spans="2:12" s="9" customFormat="1">
      <c r="B20" s="47">
        <v>7</v>
      </c>
      <c r="C20" s="31" t="s">
        <v>119</v>
      </c>
      <c r="D20" s="48">
        <v>23867.439999999999</v>
      </c>
      <c r="E20" s="94">
        <f>D20/D22</f>
        <v>9.6500493349525485E-2</v>
      </c>
      <c r="F20" s="49"/>
      <c r="G20" s="49"/>
      <c r="H20" s="97"/>
      <c r="I20" s="97"/>
      <c r="J20" s="61">
        <v>1</v>
      </c>
      <c r="K20" s="106">
        <f t="shared" ref="K20:K21" si="1">D20</f>
        <v>23867.439999999999</v>
      </c>
    </row>
    <row r="21" spans="2:12" s="9" customFormat="1" ht="15.75" thickBot="1">
      <c r="B21" s="50">
        <v>8</v>
      </c>
      <c r="C21" s="51" t="s">
        <v>120</v>
      </c>
      <c r="D21" s="53">
        <v>7867.82</v>
      </c>
      <c r="E21" s="95">
        <f>D21/D22</f>
        <v>3.1811057724886439E-2</v>
      </c>
      <c r="F21" s="54"/>
      <c r="G21" s="54"/>
      <c r="H21" s="98"/>
      <c r="I21" s="98"/>
      <c r="J21" s="62">
        <v>1</v>
      </c>
      <c r="K21" s="106">
        <f t="shared" si="1"/>
        <v>7867.82</v>
      </c>
    </row>
    <row r="22" spans="2:12" ht="15.75" thickBot="1">
      <c r="B22" s="91" t="s">
        <v>45</v>
      </c>
      <c r="C22" s="92"/>
      <c r="D22" s="84">
        <f>SUM(D14:D21)</f>
        <v>247329.72</v>
      </c>
      <c r="E22" s="110">
        <f>SUM(E14:E21)</f>
        <v>1</v>
      </c>
      <c r="F22" s="99">
        <f>D14+D15+D16+(D19/2)</f>
        <v>45187.845000000001</v>
      </c>
      <c r="G22" s="104">
        <f>D17+D19/2</f>
        <v>42036.095000000001</v>
      </c>
      <c r="H22" s="103">
        <f>D18/2</f>
        <v>64185.26</v>
      </c>
      <c r="I22" s="105">
        <f>D18/2</f>
        <v>64185.26</v>
      </c>
      <c r="J22" s="103">
        <f>D21+D20</f>
        <v>31735.26</v>
      </c>
      <c r="K22" s="100">
        <f>SUM(F22:J22)</f>
        <v>247329.72000000003</v>
      </c>
    </row>
    <row r="23" spans="2:12" ht="15.75" thickBot="1">
      <c r="B23" s="194" t="s">
        <v>46</v>
      </c>
      <c r="C23" s="195"/>
      <c r="D23" s="196"/>
      <c r="E23" s="197"/>
      <c r="F23" s="107">
        <f>E14+E15+E16+(E19/2)</f>
        <v>0.18270285107669226</v>
      </c>
      <c r="G23" s="107">
        <f>E17+E19/2</f>
        <v>0.16995974038219103</v>
      </c>
      <c r="H23" s="107">
        <f>E18/2</f>
        <v>0.25951292873335241</v>
      </c>
      <c r="I23" s="107">
        <f>E18/2</f>
        <v>0.25951292873335241</v>
      </c>
      <c r="J23" s="107">
        <f>E20+E21</f>
        <v>0.12831155107441192</v>
      </c>
      <c r="K23" s="108">
        <f>J23+I23+H23+G23+F23</f>
        <v>1</v>
      </c>
      <c r="L23" s="12"/>
    </row>
    <row r="24" spans="2:12" ht="15.75" thickBot="1">
      <c r="B24" s="194" t="s">
        <v>51</v>
      </c>
      <c r="C24" s="195"/>
      <c r="D24" s="195"/>
      <c r="E24" s="198"/>
      <c r="F24" s="101">
        <f>F22*K10</f>
        <v>8856.8176199999998</v>
      </c>
      <c r="G24" s="101">
        <f>G22*0.196</f>
        <v>8239.0746200000012</v>
      </c>
      <c r="H24" s="101">
        <f>H22*0.196</f>
        <v>12580.310960000001</v>
      </c>
      <c r="I24" s="101">
        <f>I22*0.196</f>
        <v>12580.310960000001</v>
      </c>
      <c r="J24" s="101">
        <f>J22*0.196</f>
        <v>6220.11096</v>
      </c>
      <c r="K24" s="102">
        <f>SUM(F24:J24)</f>
        <v>48476.625120000004</v>
      </c>
    </row>
    <row r="25" spans="2:12" ht="15.75" thickBot="1">
      <c r="B25" s="194" t="s">
        <v>50</v>
      </c>
      <c r="C25" s="195"/>
      <c r="D25" s="195"/>
      <c r="E25" s="198"/>
      <c r="F25" s="103">
        <f>F24+F22</f>
        <v>54044.662620000003</v>
      </c>
      <c r="G25" s="103">
        <f t="shared" ref="G25:J25" si="2">G24+G22</f>
        <v>50275.169620000001</v>
      </c>
      <c r="H25" s="103">
        <f t="shared" si="2"/>
        <v>76765.570959999997</v>
      </c>
      <c r="I25" s="103">
        <f t="shared" si="2"/>
        <v>76765.570959999997</v>
      </c>
      <c r="J25" s="103">
        <f t="shared" si="2"/>
        <v>37955.37096</v>
      </c>
      <c r="K25" s="102">
        <f>SUM(F25:J25)</f>
        <v>295806.34511999995</v>
      </c>
    </row>
    <row r="29" spans="2:12">
      <c r="G29" s="44"/>
      <c r="H29" s="44"/>
      <c r="I29" s="44"/>
      <c r="J29" s="44"/>
      <c r="K29" s="44"/>
    </row>
    <row r="31" spans="2:12">
      <c r="G31" s="9"/>
    </row>
    <row r="32" spans="2:12">
      <c r="G32" s="9"/>
    </row>
    <row r="47" spans="8:8">
      <c r="H47" s="9"/>
    </row>
    <row r="48" spans="8:8">
      <c r="H48" s="9"/>
    </row>
    <row r="49" spans="8:8">
      <c r="H49" s="9"/>
    </row>
  </sheetData>
  <mergeCells count="19">
    <mergeCell ref="B7:K7"/>
    <mergeCell ref="B8:E8"/>
    <mergeCell ref="G8:K8"/>
    <mergeCell ref="B10:E10"/>
    <mergeCell ref="G10:J10"/>
    <mergeCell ref="B2:K2"/>
    <mergeCell ref="B3:K3"/>
    <mergeCell ref="B4:K4"/>
    <mergeCell ref="B5:K5"/>
    <mergeCell ref="B6:K6"/>
    <mergeCell ref="B9:I9"/>
    <mergeCell ref="B23:E23"/>
    <mergeCell ref="B24:E24"/>
    <mergeCell ref="B25:E25"/>
    <mergeCell ref="B12:B13"/>
    <mergeCell ref="C12:C13"/>
    <mergeCell ref="D12:D13"/>
    <mergeCell ref="E12:E13"/>
    <mergeCell ref="F12:K12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28"/>
  <sheetViews>
    <sheetView zoomScale="115" zoomScaleNormal="115" workbookViewId="0">
      <selection activeCell="M13" sqref="M13"/>
    </sheetView>
  </sheetViews>
  <sheetFormatPr defaultRowHeight="15"/>
  <cols>
    <col min="1" max="1" width="2" customWidth="1"/>
    <col min="8" max="9" width="9.85546875" bestFit="1" customWidth="1"/>
  </cols>
  <sheetData>
    <row r="1" spans="2:9" ht="8.25" customHeight="1"/>
    <row r="2" spans="2:9" ht="19.5">
      <c r="B2" s="114" t="s">
        <v>3</v>
      </c>
      <c r="C2" s="115"/>
      <c r="D2" s="115"/>
      <c r="E2" s="115"/>
      <c r="F2" s="115"/>
      <c r="G2" s="115"/>
      <c r="H2" s="115"/>
      <c r="I2" s="116"/>
    </row>
    <row r="3" spans="2:9">
      <c r="B3" s="117" t="s">
        <v>4</v>
      </c>
      <c r="C3" s="118"/>
      <c r="D3" s="118"/>
      <c r="E3" s="118"/>
      <c r="F3" s="118"/>
      <c r="G3" s="118"/>
      <c r="H3" s="118"/>
      <c r="I3" s="119"/>
    </row>
    <row r="4" spans="2:9">
      <c r="B4" s="120" t="s">
        <v>5</v>
      </c>
      <c r="C4" s="121"/>
      <c r="D4" s="121"/>
      <c r="E4" s="121"/>
      <c r="F4" s="121"/>
      <c r="G4" s="121"/>
      <c r="H4" s="121"/>
      <c r="I4" s="122"/>
    </row>
    <row r="5" spans="2:9">
      <c r="B5" s="123" t="s">
        <v>6</v>
      </c>
      <c r="C5" s="124"/>
      <c r="D5" s="124"/>
      <c r="E5" s="124"/>
      <c r="F5" s="124"/>
      <c r="G5" s="124"/>
      <c r="H5" s="124"/>
      <c r="I5" s="125"/>
    </row>
    <row r="6" spans="2:9" ht="15.75" thickBot="1">
      <c r="B6" s="206" t="s">
        <v>7</v>
      </c>
      <c r="C6" s="207"/>
      <c r="D6" s="207"/>
      <c r="E6" s="207"/>
      <c r="F6" s="207"/>
      <c r="G6" s="207"/>
      <c r="H6" s="207"/>
      <c r="I6" s="208"/>
    </row>
    <row r="7" spans="2:9" ht="17.25" thickTop="1" thickBot="1">
      <c r="B7" s="170" t="s">
        <v>54</v>
      </c>
      <c r="C7" s="171"/>
      <c r="D7" s="171"/>
      <c r="E7" s="171"/>
      <c r="F7" s="171"/>
      <c r="G7" s="171"/>
      <c r="H7" s="171"/>
      <c r="I7" s="172"/>
    </row>
    <row r="8" spans="2:9" ht="13.5" customHeight="1" thickTop="1">
      <c r="B8" s="209" t="s">
        <v>20</v>
      </c>
      <c r="C8" s="175"/>
      <c r="D8" s="69"/>
      <c r="E8" s="181" t="s">
        <v>27</v>
      </c>
      <c r="F8" s="181"/>
      <c r="G8" s="181"/>
      <c r="H8" s="181"/>
      <c r="I8" s="182"/>
    </row>
    <row r="9" spans="2:9" ht="12.75" customHeight="1">
      <c r="B9" s="219" t="s">
        <v>21</v>
      </c>
      <c r="C9" s="177"/>
      <c r="D9" s="71"/>
      <c r="E9" s="183" t="s">
        <v>37</v>
      </c>
      <c r="F9" s="183"/>
      <c r="G9" s="183"/>
      <c r="H9" s="183"/>
      <c r="I9" s="184"/>
    </row>
    <row r="10" spans="2:9" ht="12" customHeight="1" thickBot="1">
      <c r="B10" s="178" t="s">
        <v>36</v>
      </c>
      <c r="C10" s="179"/>
      <c r="D10" s="72"/>
      <c r="E10" s="210"/>
      <c r="F10" s="210"/>
      <c r="G10" s="210"/>
      <c r="H10" s="210"/>
      <c r="I10" s="220"/>
    </row>
    <row r="11" spans="2:9" ht="3.75" customHeight="1" thickTop="1"/>
    <row r="12" spans="2:9" ht="13.5" customHeight="1">
      <c r="B12" s="85" t="s">
        <v>55</v>
      </c>
      <c r="C12" s="221" t="s">
        <v>0</v>
      </c>
      <c r="D12" s="221"/>
      <c r="E12" s="221"/>
      <c r="F12" s="221"/>
      <c r="G12" s="221"/>
      <c r="H12" s="85" t="s">
        <v>39</v>
      </c>
      <c r="I12" s="85" t="s">
        <v>2</v>
      </c>
    </row>
    <row r="13" spans="2:9">
      <c r="B13" s="63">
        <v>1</v>
      </c>
      <c r="C13" s="213" t="s">
        <v>57</v>
      </c>
      <c r="D13" s="214"/>
      <c r="E13" s="214"/>
      <c r="F13" s="214"/>
      <c r="G13" s="215"/>
      <c r="H13" s="64"/>
      <c r="I13" s="64">
        <v>0.04</v>
      </c>
    </row>
    <row r="14" spans="2:9">
      <c r="B14" s="63">
        <v>2</v>
      </c>
      <c r="C14" s="213" t="s">
        <v>58</v>
      </c>
      <c r="D14" s="214"/>
      <c r="E14" s="214"/>
      <c r="F14" s="214"/>
      <c r="G14" s="215"/>
      <c r="H14" s="64"/>
      <c r="I14" s="64">
        <v>6.6500000000000004E-2</v>
      </c>
    </row>
    <row r="15" spans="2:9">
      <c r="B15" s="13" t="s">
        <v>16</v>
      </c>
      <c r="C15" s="216" t="s">
        <v>47</v>
      </c>
      <c r="D15" s="217"/>
      <c r="E15" s="217"/>
      <c r="F15" s="217"/>
      <c r="G15" s="218"/>
      <c r="H15" s="65">
        <v>0.03</v>
      </c>
      <c r="I15" s="65"/>
    </row>
    <row r="16" spans="2:9">
      <c r="B16" s="13" t="s">
        <v>17</v>
      </c>
      <c r="C16" s="216" t="s">
        <v>59</v>
      </c>
      <c r="D16" s="217"/>
      <c r="E16" s="217"/>
      <c r="F16" s="217"/>
      <c r="G16" s="218"/>
      <c r="H16" s="65">
        <v>6.4999999999999997E-3</v>
      </c>
      <c r="I16" s="65"/>
    </row>
    <row r="17" spans="2:9">
      <c r="B17" s="13" t="s">
        <v>30</v>
      </c>
      <c r="C17" s="216" t="s">
        <v>60</v>
      </c>
      <c r="D17" s="217"/>
      <c r="E17" s="217"/>
      <c r="F17" s="217"/>
      <c r="G17" s="218"/>
      <c r="H17" s="65">
        <v>0.03</v>
      </c>
      <c r="I17" s="65"/>
    </row>
    <row r="18" spans="2:9">
      <c r="B18" s="63">
        <v>3</v>
      </c>
      <c r="C18" s="213" t="s">
        <v>61</v>
      </c>
      <c r="D18" s="214"/>
      <c r="E18" s="214"/>
      <c r="F18" s="214"/>
      <c r="G18" s="215"/>
      <c r="H18" s="64"/>
      <c r="I18" s="64">
        <v>2.07E-2</v>
      </c>
    </row>
    <row r="19" spans="2:9">
      <c r="B19" s="13" t="s">
        <v>15</v>
      </c>
      <c r="C19" s="216" t="s">
        <v>62</v>
      </c>
      <c r="D19" s="217"/>
      <c r="E19" s="217"/>
      <c r="F19" s="217"/>
      <c r="G19" s="218"/>
      <c r="H19" s="65">
        <v>4.0000000000000001E-3</v>
      </c>
      <c r="I19" s="65"/>
    </row>
    <row r="20" spans="2:9">
      <c r="B20" s="13" t="s">
        <v>19</v>
      </c>
      <c r="C20" s="216" t="s">
        <v>63</v>
      </c>
      <c r="D20" s="217"/>
      <c r="E20" s="217"/>
      <c r="F20" s="217"/>
      <c r="G20" s="218"/>
      <c r="H20" s="65">
        <v>1.2699999999999999E-2</v>
      </c>
      <c r="I20" s="65"/>
    </row>
    <row r="21" spans="2:9">
      <c r="B21" s="13" t="s">
        <v>56</v>
      </c>
      <c r="C21" s="216" t="s">
        <v>64</v>
      </c>
      <c r="D21" s="217"/>
      <c r="E21" s="217"/>
      <c r="F21" s="217"/>
      <c r="G21" s="218"/>
      <c r="H21" s="65">
        <v>4.0000000000000001E-3</v>
      </c>
      <c r="I21" s="65"/>
    </row>
    <row r="22" spans="2:9">
      <c r="B22" s="63">
        <v>4</v>
      </c>
      <c r="C22" s="213" t="s">
        <v>65</v>
      </c>
      <c r="D22" s="214"/>
      <c r="E22" s="214"/>
      <c r="F22" s="214"/>
      <c r="G22" s="215"/>
      <c r="H22" s="64"/>
      <c r="I22" s="64">
        <v>1.23E-2</v>
      </c>
    </row>
    <row r="23" spans="2:9">
      <c r="B23" s="63">
        <v>5</v>
      </c>
      <c r="C23" s="213" t="s">
        <v>66</v>
      </c>
      <c r="D23" s="214"/>
      <c r="E23" s="214"/>
      <c r="F23" s="214"/>
      <c r="G23" s="215"/>
      <c r="H23" s="64"/>
      <c r="I23" s="64">
        <v>6.6600000000000006E-2</v>
      </c>
    </row>
    <row r="24" spans="2:9">
      <c r="F24" s="211" t="s">
        <v>67</v>
      </c>
      <c r="G24" s="211"/>
      <c r="H24" s="212">
        <f>SUM(I23,I22,I18,I14,I13)</f>
        <v>0.20610000000000003</v>
      </c>
      <c r="I24" s="212"/>
    </row>
    <row r="28" spans="2:9">
      <c r="E28" s="44"/>
      <c r="F28" s="44"/>
      <c r="G28" s="44"/>
      <c r="H28" s="44"/>
      <c r="I28" s="44"/>
    </row>
  </sheetData>
  <mergeCells count="26">
    <mergeCell ref="B7:I7"/>
    <mergeCell ref="B2:I2"/>
    <mergeCell ref="B3:I3"/>
    <mergeCell ref="B4:I4"/>
    <mergeCell ref="B5:I5"/>
    <mergeCell ref="B6:I6"/>
    <mergeCell ref="C17:G17"/>
    <mergeCell ref="B8:C8"/>
    <mergeCell ref="E8:I8"/>
    <mergeCell ref="B9:C9"/>
    <mergeCell ref="E9:I9"/>
    <mergeCell ref="B10:C10"/>
    <mergeCell ref="E10:I10"/>
    <mergeCell ref="C12:G12"/>
    <mergeCell ref="C13:G13"/>
    <mergeCell ref="C14:G14"/>
    <mergeCell ref="C15:G15"/>
    <mergeCell ref="C16:G16"/>
    <mergeCell ref="F24:G24"/>
    <mergeCell ref="H24:I24"/>
    <mergeCell ref="C18:G18"/>
    <mergeCell ref="C19:G19"/>
    <mergeCell ref="C20:G20"/>
    <mergeCell ref="C21:G21"/>
    <mergeCell ref="C22:G22"/>
    <mergeCell ref="C23:G2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H35"/>
  <sheetViews>
    <sheetView zoomScaleNormal="100" workbookViewId="0">
      <selection activeCell="M24" sqref="M24"/>
    </sheetView>
  </sheetViews>
  <sheetFormatPr defaultRowHeight="15"/>
  <cols>
    <col min="1" max="1" width="1.42578125" customWidth="1"/>
    <col min="2" max="2" width="7.85546875" customWidth="1"/>
    <col min="3" max="3" width="15.42578125" customWidth="1"/>
    <col min="4" max="4" width="20" customWidth="1"/>
    <col min="5" max="5" width="18" customWidth="1"/>
    <col min="6" max="6" width="10.5703125" customWidth="1"/>
    <col min="7" max="7" width="11.140625" customWidth="1"/>
    <col min="8" max="8" width="10.5703125" customWidth="1"/>
  </cols>
  <sheetData>
    <row r="1" spans="2:8" ht="9" customHeight="1"/>
    <row r="2" spans="2:8" ht="19.5">
      <c r="B2" s="114" t="s">
        <v>3</v>
      </c>
      <c r="C2" s="115"/>
      <c r="D2" s="115"/>
      <c r="E2" s="115"/>
      <c r="F2" s="115"/>
      <c r="G2" s="115"/>
      <c r="H2" s="116"/>
    </row>
    <row r="3" spans="2:8">
      <c r="B3" s="117" t="s">
        <v>4</v>
      </c>
      <c r="C3" s="118"/>
      <c r="D3" s="118"/>
      <c r="E3" s="118"/>
      <c r="F3" s="118"/>
      <c r="G3" s="118"/>
      <c r="H3" s="119"/>
    </row>
    <row r="4" spans="2:8">
      <c r="B4" s="120" t="s">
        <v>5</v>
      </c>
      <c r="C4" s="121"/>
      <c r="D4" s="121"/>
      <c r="E4" s="121"/>
      <c r="F4" s="121"/>
      <c r="G4" s="121"/>
      <c r="H4" s="122"/>
    </row>
    <row r="5" spans="2:8">
      <c r="B5" s="123" t="s">
        <v>6</v>
      </c>
      <c r="C5" s="124"/>
      <c r="D5" s="124"/>
      <c r="E5" s="124"/>
      <c r="F5" s="124"/>
      <c r="G5" s="124"/>
      <c r="H5" s="125"/>
    </row>
    <row r="6" spans="2:8" ht="15.75" thickBot="1">
      <c r="B6" s="206" t="s">
        <v>7</v>
      </c>
      <c r="C6" s="207"/>
      <c r="D6" s="207"/>
      <c r="E6" s="207"/>
      <c r="F6" s="207"/>
      <c r="G6" s="207"/>
      <c r="H6" s="208"/>
    </row>
    <row r="7" spans="2:8" ht="17.25" thickTop="1" thickBot="1">
      <c r="B7" s="170" t="s">
        <v>71</v>
      </c>
      <c r="C7" s="171"/>
      <c r="D7" s="171"/>
      <c r="E7" s="171"/>
      <c r="F7" s="171"/>
      <c r="G7" s="171"/>
      <c r="H7" s="172"/>
    </row>
    <row r="8" spans="2:8" ht="12.75" customHeight="1" thickTop="1">
      <c r="B8" s="209" t="s">
        <v>20</v>
      </c>
      <c r="C8" s="175"/>
      <c r="D8" s="69"/>
      <c r="E8" s="181" t="s">
        <v>27</v>
      </c>
      <c r="F8" s="181"/>
      <c r="G8" s="181"/>
      <c r="H8" s="182"/>
    </row>
    <row r="9" spans="2:8" ht="13.5" customHeight="1">
      <c r="B9" s="219" t="s">
        <v>21</v>
      </c>
      <c r="C9" s="177"/>
      <c r="D9" s="71"/>
      <c r="E9" s="183" t="s">
        <v>37</v>
      </c>
      <c r="F9" s="183"/>
      <c r="G9" s="183"/>
      <c r="H9" s="184"/>
    </row>
    <row r="10" spans="2:8" ht="15.75" thickBot="1">
      <c r="B10" s="178" t="s">
        <v>36</v>
      </c>
      <c r="C10" s="179"/>
      <c r="D10" s="72"/>
      <c r="E10" s="210" t="s">
        <v>28</v>
      </c>
      <c r="F10" s="210"/>
      <c r="G10" s="210"/>
      <c r="H10" s="220"/>
    </row>
    <row r="11" spans="2:8" ht="4.5" customHeight="1" thickTop="1">
      <c r="B11" s="9"/>
      <c r="C11" s="9"/>
      <c r="D11" s="9"/>
      <c r="E11" s="9"/>
      <c r="F11" s="9"/>
      <c r="G11" s="9"/>
      <c r="H11" s="9"/>
    </row>
    <row r="12" spans="2:8">
      <c r="B12" s="85" t="s">
        <v>55</v>
      </c>
      <c r="C12" s="221" t="s">
        <v>68</v>
      </c>
      <c r="D12" s="221"/>
      <c r="E12" s="221"/>
      <c r="F12" s="221" t="s">
        <v>69</v>
      </c>
      <c r="G12" s="221"/>
      <c r="H12" s="221"/>
    </row>
    <row r="13" spans="2:8">
      <c r="B13" s="86">
        <f>ORÇAMENTO!B15</f>
        <v>1</v>
      </c>
      <c r="C13" s="225" t="str">
        <f>ORÇAMENTO!E15</f>
        <v>SERVIÇO XXXXXXXXXXXXXX</v>
      </c>
      <c r="D13" s="226"/>
      <c r="E13" s="227"/>
      <c r="F13" s="225" t="s">
        <v>70</v>
      </c>
      <c r="G13" s="226"/>
      <c r="H13" s="227"/>
    </row>
    <row r="14" spans="2:8">
      <c r="B14" s="13" t="s">
        <v>13</v>
      </c>
      <c r="C14" s="228"/>
      <c r="D14" s="229"/>
      <c r="E14" s="230"/>
      <c r="F14" s="222"/>
      <c r="G14" s="223"/>
      <c r="H14" s="224"/>
    </row>
    <row r="15" spans="2:8">
      <c r="B15" s="13" t="s">
        <v>14</v>
      </c>
      <c r="C15" s="228"/>
      <c r="D15" s="229"/>
      <c r="E15" s="230"/>
      <c r="F15" s="222"/>
      <c r="G15" s="223"/>
      <c r="H15" s="224"/>
    </row>
    <row r="16" spans="2:8">
      <c r="B16" s="13" t="s">
        <v>22</v>
      </c>
      <c r="C16" s="228"/>
      <c r="D16" s="229"/>
      <c r="E16" s="230"/>
      <c r="F16" s="222"/>
      <c r="G16" s="223"/>
      <c r="H16" s="224"/>
    </row>
    <row r="17" spans="2:8">
      <c r="B17" s="13" t="s">
        <v>18</v>
      </c>
      <c r="C17" s="228"/>
      <c r="D17" s="229"/>
      <c r="E17" s="230"/>
      <c r="F17" s="222"/>
      <c r="G17" s="223"/>
      <c r="H17" s="224"/>
    </row>
    <row r="18" spans="2:8">
      <c r="B18" s="13" t="s">
        <v>23</v>
      </c>
      <c r="C18" s="228"/>
      <c r="D18" s="229"/>
      <c r="E18" s="230"/>
      <c r="F18" s="222"/>
      <c r="G18" s="223"/>
      <c r="H18" s="224"/>
    </row>
    <row r="19" spans="2:8">
      <c r="B19" s="13" t="s">
        <v>24</v>
      </c>
      <c r="C19" s="228"/>
      <c r="D19" s="229"/>
      <c r="E19" s="230"/>
      <c r="F19" s="222"/>
      <c r="G19" s="223"/>
      <c r="H19" s="224"/>
    </row>
    <row r="20" spans="2:8">
      <c r="B20" s="13" t="s">
        <v>25</v>
      </c>
      <c r="C20" s="228"/>
      <c r="D20" s="229"/>
      <c r="E20" s="230"/>
      <c r="F20" s="222"/>
      <c r="G20" s="223"/>
      <c r="H20" s="224"/>
    </row>
    <row r="21" spans="2:8">
      <c r="B21" s="13" t="s">
        <v>26</v>
      </c>
      <c r="C21" s="228"/>
      <c r="D21" s="229"/>
      <c r="E21" s="230"/>
      <c r="F21" s="222"/>
      <c r="G21" s="223"/>
      <c r="H21" s="224"/>
    </row>
    <row r="22" spans="2:8">
      <c r="B22" s="86">
        <f>ORÇAMENTO!B24</f>
        <v>2</v>
      </c>
      <c r="C22" s="225" t="str">
        <f>ORÇAMENTO!E24</f>
        <v>SERVIÇO XXXXXXXXXXXXXX</v>
      </c>
      <c r="D22" s="226"/>
      <c r="E22" s="227"/>
      <c r="F22" s="225" t="s">
        <v>70</v>
      </c>
      <c r="G22" s="226"/>
      <c r="H22" s="227"/>
    </row>
    <row r="23" spans="2:8">
      <c r="B23" s="13" t="s">
        <v>16</v>
      </c>
      <c r="C23" s="228"/>
      <c r="D23" s="229"/>
      <c r="E23" s="230"/>
      <c r="F23" s="222"/>
      <c r="G23" s="223"/>
      <c r="H23" s="224"/>
    </row>
    <row r="24" spans="2:8">
      <c r="B24" s="13" t="s">
        <v>17</v>
      </c>
      <c r="C24" s="228"/>
      <c r="D24" s="229"/>
      <c r="E24" s="230"/>
      <c r="F24" s="222"/>
      <c r="G24" s="223"/>
      <c r="H24" s="224"/>
    </row>
    <row r="25" spans="2:8">
      <c r="B25" s="13" t="s">
        <v>30</v>
      </c>
      <c r="C25" s="228"/>
      <c r="D25" s="229"/>
      <c r="E25" s="230"/>
      <c r="F25" s="222"/>
      <c r="G25" s="223"/>
      <c r="H25" s="224"/>
    </row>
    <row r="26" spans="2:8">
      <c r="B26" s="13" t="s">
        <v>31</v>
      </c>
      <c r="C26" s="228"/>
      <c r="D26" s="229"/>
      <c r="E26" s="230"/>
      <c r="F26" s="222"/>
      <c r="G26" s="223"/>
      <c r="H26" s="224"/>
    </row>
    <row r="27" spans="2:8">
      <c r="B27" s="13" t="s">
        <v>32</v>
      </c>
      <c r="C27" s="228"/>
      <c r="D27" s="229"/>
      <c r="E27" s="230"/>
      <c r="F27" s="222"/>
      <c r="G27" s="223"/>
      <c r="H27" s="224"/>
    </row>
    <row r="28" spans="2:8">
      <c r="B28" s="13" t="s">
        <v>33</v>
      </c>
      <c r="C28" s="228"/>
      <c r="D28" s="229"/>
      <c r="E28" s="230"/>
      <c r="F28" s="222"/>
      <c r="G28" s="223"/>
      <c r="H28" s="224"/>
    </row>
    <row r="29" spans="2:8">
      <c r="B29" s="13" t="s">
        <v>34</v>
      </c>
      <c r="C29" s="228"/>
      <c r="D29" s="229"/>
      <c r="E29" s="230"/>
      <c r="F29" s="222"/>
      <c r="G29" s="223"/>
      <c r="H29" s="224"/>
    </row>
    <row r="30" spans="2:8">
      <c r="B30" s="13" t="s">
        <v>35</v>
      </c>
      <c r="C30" s="228"/>
      <c r="D30" s="229"/>
      <c r="E30" s="230"/>
      <c r="F30" s="222"/>
      <c r="G30" s="223"/>
      <c r="H30" s="224"/>
    </row>
    <row r="35" spans="5:8">
      <c r="E35" s="44"/>
      <c r="F35" s="44"/>
      <c r="G35" s="44"/>
      <c r="H35" s="44"/>
    </row>
  </sheetData>
  <mergeCells count="50">
    <mergeCell ref="B7:H7"/>
    <mergeCell ref="B2:H2"/>
    <mergeCell ref="B3:H3"/>
    <mergeCell ref="B4:H4"/>
    <mergeCell ref="B5:H5"/>
    <mergeCell ref="B6:H6"/>
    <mergeCell ref="B8:C8"/>
    <mergeCell ref="E8:H8"/>
    <mergeCell ref="B9:C9"/>
    <mergeCell ref="E9:H9"/>
    <mergeCell ref="B10:C10"/>
    <mergeCell ref="E10:H10"/>
    <mergeCell ref="F12:H12"/>
    <mergeCell ref="C13:E13"/>
    <mergeCell ref="C14:E14"/>
    <mergeCell ref="C15:E15"/>
    <mergeCell ref="C16:E16"/>
    <mergeCell ref="C19:E19"/>
    <mergeCell ref="C20:E20"/>
    <mergeCell ref="C21:E21"/>
    <mergeCell ref="C22:E22"/>
    <mergeCell ref="C12:E12"/>
    <mergeCell ref="F23:H23"/>
    <mergeCell ref="C29:E29"/>
    <mergeCell ref="C30:E30"/>
    <mergeCell ref="F13:H13"/>
    <mergeCell ref="F14:H14"/>
    <mergeCell ref="F15:H15"/>
    <mergeCell ref="F16:H16"/>
    <mergeCell ref="F17:H17"/>
    <mergeCell ref="C23:E23"/>
    <mergeCell ref="C24:E24"/>
    <mergeCell ref="C25:E25"/>
    <mergeCell ref="C26:E26"/>
    <mergeCell ref="C27:E27"/>
    <mergeCell ref="C28:E28"/>
    <mergeCell ref="C17:E17"/>
    <mergeCell ref="C18:E18"/>
    <mergeCell ref="F18:H18"/>
    <mergeCell ref="F19:H19"/>
    <mergeCell ref="F20:H20"/>
    <mergeCell ref="F21:H21"/>
    <mergeCell ref="F22:H22"/>
    <mergeCell ref="F30:H30"/>
    <mergeCell ref="F24:H24"/>
    <mergeCell ref="F25:H25"/>
    <mergeCell ref="F26:H26"/>
    <mergeCell ref="F27:H27"/>
    <mergeCell ref="F28:H28"/>
    <mergeCell ref="F29:H2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</vt:lpstr>
      <vt:lpstr>ORÇAMENTO</vt:lpstr>
      <vt:lpstr>CFF</vt:lpstr>
      <vt:lpstr>BDI</vt:lpstr>
      <vt:lpstr>CÁLCULO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estag-eng-04</dc:creator>
  <cp:lastModifiedBy>Diretor de Obras</cp:lastModifiedBy>
  <cp:lastPrinted>2022-12-07T18:23:43Z</cp:lastPrinted>
  <dcterms:created xsi:type="dcterms:W3CDTF">2019-11-11T15:47:24Z</dcterms:created>
  <dcterms:modified xsi:type="dcterms:W3CDTF">2022-12-07T18:24:49Z</dcterms:modified>
</cp:coreProperties>
</file>